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shsie\Desktop\試算表\"/>
    </mc:Choice>
  </mc:AlternateContent>
  <xr:revisionPtr revIDLastSave="0" documentId="13_ncr:1_{CDE279BF-1344-46E1-9F3F-41FD3FD071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輸入區" sheetId="2" r:id="rId1"/>
    <sheet name="試算頁" sheetId="3" r:id="rId2"/>
    <sheet name="ACT_Core" sheetId="4" state="hidden" r:id="rId3"/>
  </sheets>
  <definedNames>
    <definedName name="_xlnm.Print_Area" localSheetId="2">ACT_Core!$A$1:$K$12</definedName>
    <definedName name="_xlnm.Print_Area" localSheetId="1">試算頁!$A$1:$K$137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3" l="1"/>
  <c r="I3" i="2" l="1"/>
  <c r="J1" i="3" s="1"/>
  <c r="K2" i="3" l="1"/>
  <c r="B22" i="2"/>
  <c r="F3" i="4" l="1"/>
  <c r="H3" i="4"/>
  <c r="AD5" i="4"/>
  <c r="AD121" i="4"/>
  <c r="AD122" i="4"/>
  <c r="AD123" i="4"/>
  <c r="AD124" i="4"/>
  <c r="AD125" i="4"/>
  <c r="AD126" i="4"/>
  <c r="AD127" i="4"/>
  <c r="AD128" i="4"/>
  <c r="AD129" i="4"/>
  <c r="AD130" i="4"/>
  <c r="AD131" i="4"/>
  <c r="AD132" i="4"/>
  <c r="AD133" i="4"/>
  <c r="AD134" i="4"/>
  <c r="AD135" i="4"/>
  <c r="AD136" i="4"/>
  <c r="AD137" i="4"/>
  <c r="AD138" i="4"/>
  <c r="AD139" i="4"/>
  <c r="AD140" i="4"/>
  <c r="AD141" i="4"/>
  <c r="AD142" i="4"/>
  <c r="AD143" i="4"/>
  <c r="AD144" i="4"/>
  <c r="AD145" i="4"/>
  <c r="AD146" i="4"/>
  <c r="AD147" i="4"/>
  <c r="AD148" i="4"/>
  <c r="AD149" i="4"/>
  <c r="AD150" i="4"/>
  <c r="AD151" i="4"/>
  <c r="AD152" i="4"/>
  <c r="AD153" i="4"/>
  <c r="AD154" i="4"/>
  <c r="AD155" i="4"/>
  <c r="AD156" i="4"/>
  <c r="AD157" i="4"/>
  <c r="AD158" i="4"/>
  <c r="AD159" i="4"/>
  <c r="AD160" i="4"/>
  <c r="AD161" i="4"/>
  <c r="AD162" i="4"/>
  <c r="AD163" i="4"/>
  <c r="AD164" i="4"/>
  <c r="AD165" i="4"/>
  <c r="AD166" i="4"/>
  <c r="AD167" i="4"/>
  <c r="AD168" i="4"/>
  <c r="AD169" i="4"/>
  <c r="AD170" i="4"/>
  <c r="AD171" i="4"/>
  <c r="AD172" i="4"/>
  <c r="AD173" i="4"/>
  <c r="AD174" i="4"/>
  <c r="AD175" i="4"/>
  <c r="AD176" i="4"/>
  <c r="AD177" i="4"/>
  <c r="AD178" i="4"/>
  <c r="AD179" i="4"/>
  <c r="AD180" i="4"/>
  <c r="AD181" i="4"/>
  <c r="AD182" i="4"/>
  <c r="AD183" i="4"/>
  <c r="AD184" i="4"/>
  <c r="AD185" i="4"/>
  <c r="AD186" i="4"/>
  <c r="AD187" i="4"/>
  <c r="AD188" i="4"/>
  <c r="AD189" i="4"/>
  <c r="AD190" i="4"/>
  <c r="AD191" i="4"/>
  <c r="AD192" i="4"/>
  <c r="AD193" i="4"/>
  <c r="AD194" i="4"/>
  <c r="AD195" i="4"/>
  <c r="AD196" i="4"/>
  <c r="AD197" i="4"/>
  <c r="AD198" i="4"/>
  <c r="AD199" i="4"/>
  <c r="AD200" i="4"/>
  <c r="AD201" i="4"/>
  <c r="AD202" i="4"/>
  <c r="AD203" i="4"/>
  <c r="AD204" i="4"/>
  <c r="AD205" i="4"/>
  <c r="AD206" i="4"/>
  <c r="AD207" i="4"/>
  <c r="AD208" i="4"/>
  <c r="AD209" i="4"/>
  <c r="AD210" i="4"/>
  <c r="AD211" i="4"/>
  <c r="AD212" i="4"/>
  <c r="AD213" i="4"/>
  <c r="AD214" i="4"/>
  <c r="AD215" i="4"/>
  <c r="AD216" i="4"/>
  <c r="AD217" i="4"/>
  <c r="AD218" i="4"/>
  <c r="AD219" i="4"/>
  <c r="AD220" i="4"/>
  <c r="AD221" i="4"/>
  <c r="AD222" i="4"/>
  <c r="AD223" i="4"/>
  <c r="AD224" i="4"/>
  <c r="AD225" i="4"/>
  <c r="AD226" i="4"/>
  <c r="H12" i="4" l="1"/>
  <c r="I18" i="3" s="1"/>
  <c r="H11" i="4"/>
  <c r="J15" i="3" s="1"/>
  <c r="H4" i="3" l="1"/>
  <c r="K1" i="3"/>
  <c r="I10" i="3" l="1"/>
  <c r="I12" i="3"/>
  <c r="F9" i="2"/>
  <c r="I17" i="3" l="1"/>
  <c r="I2" i="3"/>
  <c r="E2" i="3"/>
  <c r="C2" i="3"/>
  <c r="AD6" i="4" l="1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AD105" i="4"/>
  <c r="AD106" i="4"/>
  <c r="AD107" i="4"/>
  <c r="AD108" i="4"/>
  <c r="AD109" i="4"/>
  <c r="AD110" i="4"/>
  <c r="AD111" i="4"/>
  <c r="AD112" i="4"/>
  <c r="AD113" i="4"/>
  <c r="AD114" i="4"/>
  <c r="AD115" i="4"/>
  <c r="AD116" i="4"/>
  <c r="AD117" i="4"/>
  <c r="AD118" i="4"/>
  <c r="AD119" i="4"/>
  <c r="AD120" i="4"/>
  <c r="T12" i="4" l="1"/>
  <c r="Q5" i="4"/>
  <c r="N3" i="4"/>
  <c r="R9" i="4" s="1"/>
  <c r="N2" i="4"/>
  <c r="R8" i="4" s="1"/>
  <c r="N1" i="4"/>
  <c r="R7" i="4" s="1"/>
  <c r="K1" i="4"/>
  <c r="AA4" i="4" s="1"/>
  <c r="E1" i="4"/>
  <c r="Q8" i="4" l="1"/>
  <c r="Q7" i="4"/>
  <c r="Q9" i="4"/>
  <c r="S9" i="4" s="1"/>
  <c r="H10" i="4"/>
  <c r="J14" i="3" s="1"/>
  <c r="H8" i="4"/>
  <c r="I9" i="3" s="1"/>
  <c r="H9" i="4"/>
  <c r="I11" i="3" s="1"/>
  <c r="B14" i="2"/>
  <c r="S8" i="4" l="1"/>
  <c r="T8" i="4" s="1"/>
  <c r="S7" i="4"/>
  <c r="T9" i="4" l="1"/>
  <c r="G1" i="4" s="1"/>
  <c r="R12" i="4" s="1"/>
  <c r="S12" i="4" s="1"/>
  <c r="E10" i="2" l="1"/>
  <c r="J3" i="4"/>
  <c r="E15" i="2" l="1"/>
  <c r="B19" i="2"/>
  <c r="F10" i="2"/>
  <c r="B17" i="2"/>
  <c r="G4" i="3" s="1"/>
  <c r="G2" i="3"/>
  <c r="I16" i="2" l="1"/>
  <c r="J4" i="3" s="1"/>
</calcChain>
</file>

<file path=xl/sharedStrings.xml><?xml version="1.0" encoding="utf-8"?>
<sst xmlns="http://schemas.openxmlformats.org/spreadsheetml/2006/main" count="137" uniqueCount="124">
  <si>
    <t>淺藍色為填入資料區</t>
  </si>
  <si>
    <t>保險金額</t>
  </si>
  <si>
    <t/>
  </si>
  <si>
    <t>保障期間</t>
  </si>
  <si>
    <t>被保險人</t>
  </si>
  <si>
    <r>
      <rPr>
        <b/>
        <sz val="14"/>
        <color theme="1"/>
        <rFont val="微軟正黑體"/>
        <family val="2"/>
        <charset val="136"/>
      </rPr>
      <t>出生民國</t>
    </r>
    <r>
      <rPr>
        <b/>
        <sz val="14"/>
        <color theme="1"/>
        <rFont val="Calibri"/>
        <family val="2"/>
      </rPr>
      <t>/</t>
    </r>
    <r>
      <rPr>
        <b/>
        <sz val="14"/>
        <color theme="1"/>
        <rFont val="微軟正黑體"/>
        <family val="2"/>
        <charset val="136"/>
      </rPr>
      <t>年</t>
    </r>
  </si>
  <si>
    <r>
      <rPr>
        <b/>
        <sz val="14"/>
        <color theme="1"/>
        <rFont val="微軟正黑體"/>
        <family val="2"/>
        <charset val="136"/>
      </rPr>
      <t>性別</t>
    </r>
  </si>
  <si>
    <t>男性</t>
  </si>
  <si>
    <r>
      <rPr>
        <b/>
        <sz val="14"/>
        <color theme="1"/>
        <rFont val="微軟正黑體"/>
        <family val="2"/>
        <charset val="136"/>
      </rPr>
      <t>月</t>
    </r>
  </si>
  <si>
    <r>
      <rPr>
        <b/>
        <sz val="14"/>
        <color theme="1"/>
        <rFont val="微軟正黑體"/>
        <family val="2"/>
        <charset val="136"/>
      </rPr>
      <t>日</t>
    </r>
  </si>
  <si>
    <t>保險年齡</t>
  </si>
  <si>
    <t>姓名</t>
    <phoneticPr fontId="16" type="noConversion"/>
  </si>
  <si>
    <t>郝健康</t>
    <phoneticPr fontId="16" type="noConversion"/>
  </si>
  <si>
    <t>投保內容</t>
  </si>
  <si>
    <t>繳費年期</t>
  </si>
  <si>
    <t>首期保險費</t>
  </si>
  <si>
    <t>給付內容</t>
    <phoneticPr fontId="16" type="noConversion"/>
  </si>
  <si>
    <t>給付項目</t>
    <phoneticPr fontId="16" type="noConversion"/>
  </si>
  <si>
    <t>給付金額</t>
    <phoneticPr fontId="16" type="noConversion"/>
  </si>
  <si>
    <t>豁免保險費</t>
    <phoneticPr fontId="16" type="noConversion"/>
  </si>
  <si>
    <t>主約保障內容</t>
    <phoneticPr fontId="16" type="noConversion"/>
  </si>
  <si>
    <t>職業類別</t>
    <phoneticPr fontId="16" type="noConversion"/>
  </si>
  <si>
    <t>*投保金額限制 :</t>
    <phoneticPr fontId="16" type="noConversion"/>
  </si>
  <si>
    <t>職業等級</t>
    <phoneticPr fontId="16" type="noConversion"/>
  </si>
  <si>
    <r>
      <t>失能保險金</t>
    </r>
    <r>
      <rPr>
        <b/>
        <sz val="10"/>
        <color theme="1"/>
        <rFont val="微軟正黑體"/>
        <family val="2"/>
        <charset val="136"/>
      </rPr>
      <t>(註1)</t>
    </r>
    <phoneticPr fontId="16" type="noConversion"/>
  </si>
  <si>
    <t>保險金額 x 5%~100% 
(依失能程度1~11級而定，含疾病或意外傷害事故所致)</t>
    <phoneticPr fontId="16" type="noConversion"/>
  </si>
  <si>
    <t>每月給付保險金額 x 2%
(保證給付120個月，最高給付240個月)</t>
    <phoneticPr fontId="16" type="noConversion"/>
  </si>
  <si>
    <t>疾病或意外所致1-6級失能</t>
    <phoneticPr fontId="16" type="noConversion"/>
  </si>
  <si>
    <r>
      <rPr>
        <b/>
        <sz val="14"/>
        <color theme="1"/>
        <rFont val="微軟正黑體"/>
        <family val="2"/>
        <charset val="136"/>
      </rPr>
      <t>投保年齡</t>
    </r>
  </si>
  <si>
    <r>
      <rPr>
        <b/>
        <sz val="14"/>
        <color theme="1"/>
        <rFont val="微軟正黑體"/>
        <family val="2"/>
        <charset val="136"/>
      </rPr>
      <t>繳費方式</t>
    </r>
    <phoneticPr fontId="16" type="noConversion"/>
  </si>
  <si>
    <r>
      <t>傷害失能保險金</t>
    </r>
    <r>
      <rPr>
        <b/>
        <sz val="10"/>
        <color theme="1"/>
        <rFont val="微軟正黑體"/>
        <family val="2"/>
        <charset val="136"/>
      </rPr>
      <t>(註2)</t>
    </r>
    <phoneticPr fontId="16" type="noConversion"/>
  </si>
  <si>
    <r>
      <rPr>
        <b/>
        <sz val="18"/>
        <color theme="1"/>
        <rFont val="微軟正黑體"/>
        <family val="2"/>
        <charset val="136"/>
      </rPr>
      <t>額外給付</t>
    </r>
    <r>
      <rPr>
        <b/>
        <sz val="16"/>
        <color theme="1"/>
        <rFont val="微軟正黑體"/>
        <family val="2"/>
        <charset val="136"/>
      </rPr>
      <t xml:space="preserve"> </t>
    </r>
    <r>
      <rPr>
        <b/>
        <sz val="14"/>
        <color theme="1"/>
        <rFont val="微軟正黑體"/>
        <family val="2"/>
        <charset val="136"/>
      </rPr>
      <t xml:space="preserve"> 保險金額 x 5%~100% 
(依失能程度1~11級而定，限意外傷害事故所致)</t>
    </r>
    <phoneticPr fontId="16" type="noConversion"/>
  </si>
  <si>
    <r>
      <t>一至六級失能扶助保險金</t>
    </r>
    <r>
      <rPr>
        <b/>
        <sz val="10"/>
        <color theme="1"/>
        <rFont val="微軟正黑體"/>
        <family val="2"/>
        <charset val="136"/>
      </rPr>
      <t>(註3)</t>
    </r>
    <phoneticPr fontId="16" type="noConversion"/>
  </si>
  <si>
    <r>
      <t>身故保障 / 祝壽保險金</t>
    </r>
    <r>
      <rPr>
        <b/>
        <sz val="10"/>
        <color theme="1"/>
        <rFont val="微軟正黑體"/>
        <family val="2"/>
        <charset val="136"/>
      </rPr>
      <t>(註4)</t>
    </r>
    <phoneticPr fontId="16" type="noConversion"/>
  </si>
  <si>
    <r>
      <t>所繳保險費總和-已申領各項保險金</t>
    </r>
    <r>
      <rPr>
        <b/>
        <sz val="10"/>
        <color theme="1"/>
        <rFont val="微軟正黑體"/>
        <family val="2"/>
        <charset val="136"/>
      </rPr>
      <t>(註5)</t>
    </r>
    <phoneticPr fontId="16" type="noConversion"/>
  </si>
  <si>
    <t>Age calculation</t>
    <phoneticPr fontId="27" type="noConversion"/>
  </si>
  <si>
    <t>Month</t>
  </si>
  <si>
    <t>Date</t>
  </si>
  <si>
    <t>Sex</t>
    <phoneticPr fontId="27" type="noConversion"/>
  </si>
  <si>
    <t>Mode</t>
    <phoneticPr fontId="27" type="noConversion"/>
  </si>
  <si>
    <t>Index</t>
    <phoneticPr fontId="35" type="noConversion"/>
  </si>
  <si>
    <t>Sex</t>
    <phoneticPr fontId="35" type="noConversion"/>
  </si>
  <si>
    <t>Age</t>
    <phoneticPr fontId="35" type="noConversion"/>
  </si>
  <si>
    <t>PPP</t>
    <phoneticPr fontId="35" type="noConversion"/>
  </si>
  <si>
    <t>Coverage Term</t>
    <phoneticPr fontId="35" type="noConversion"/>
  </si>
  <si>
    <t>GP</t>
    <phoneticPr fontId="35" type="noConversion"/>
  </si>
  <si>
    <r>
      <rPr>
        <sz val="12"/>
        <color theme="1"/>
        <rFont val="標楷體"/>
        <family val="4"/>
        <charset val="136"/>
      </rPr>
      <t>男性</t>
    </r>
  </si>
  <si>
    <r>
      <rPr>
        <sz val="12"/>
        <color theme="1"/>
        <rFont val="標楷體"/>
        <family val="4"/>
        <charset val="136"/>
      </rPr>
      <t>月繳</t>
    </r>
    <phoneticPr fontId="27" type="noConversion"/>
  </si>
  <si>
    <r>
      <rPr>
        <sz val="12"/>
        <color theme="1"/>
        <rFont val="標楷體"/>
        <family val="4"/>
        <charset val="136"/>
      </rPr>
      <t>女性</t>
    </r>
  </si>
  <si>
    <r>
      <rPr>
        <sz val="12"/>
        <color theme="1"/>
        <rFont val="標楷體"/>
        <family val="4"/>
        <charset val="136"/>
      </rPr>
      <t>季繳</t>
    </r>
    <phoneticPr fontId="27" type="noConversion"/>
  </si>
  <si>
    <r>
      <rPr>
        <sz val="12"/>
        <color theme="1"/>
        <rFont val="標楷體"/>
        <family val="4"/>
        <charset val="136"/>
      </rPr>
      <t>半年繳</t>
    </r>
    <phoneticPr fontId="27" type="noConversion"/>
  </si>
  <si>
    <r>
      <rPr>
        <sz val="12"/>
        <color theme="1"/>
        <rFont val="標楷體"/>
        <family val="4"/>
        <charset val="136"/>
      </rPr>
      <t>年繳</t>
    </r>
    <phoneticPr fontId="27" type="noConversion"/>
  </si>
  <si>
    <t>&lt;=Issued Age</t>
    <phoneticPr fontId="27" type="noConversion"/>
  </si>
  <si>
    <t>Product</t>
    <phoneticPr fontId="16" type="noConversion"/>
  </si>
  <si>
    <t>index</t>
  </si>
  <si>
    <r>
      <t>Unit</t>
    </r>
    <r>
      <rPr>
        <sz val="12"/>
        <color theme="1"/>
        <rFont val="標楷體"/>
        <family val="4"/>
        <charset val="136"/>
      </rPr>
      <t>年繳保費</t>
    </r>
  </si>
  <si>
    <t>Unit</t>
    <phoneticPr fontId="16" type="noConversion"/>
  </si>
  <si>
    <t>黃色請匯入資料以計算出數值</t>
    <phoneticPr fontId="27" type="noConversion"/>
  </si>
  <si>
    <t>綠色為計算出的值，供建議書使用</t>
    <phoneticPr fontId="27" type="noConversion"/>
  </si>
  <si>
    <t>基本資料</t>
    <phoneticPr fontId="16" type="noConversion"/>
  </si>
  <si>
    <t>*投保年齡:</t>
    <phoneticPr fontId="16" type="noConversion"/>
  </si>
  <si>
    <t xml:space="preserve">最低：25萬 </t>
    <phoneticPr fontId="16" type="noConversion"/>
  </si>
  <si>
    <t>最高： 請參照下表失能險累計額度表</t>
    <phoneticPr fontId="16" type="noConversion"/>
  </si>
  <si>
    <t>小於64歲(含)</t>
    <phoneticPr fontId="16" type="noConversion"/>
  </si>
  <si>
    <t>65歲(含)以上</t>
    <phoneticPr fontId="16" type="noConversion"/>
  </si>
  <si>
    <t>每月給付比例</t>
    <phoneticPr fontId="16" type="noConversion"/>
  </si>
  <si>
    <t>保額 x 2%</t>
    <phoneticPr fontId="16" type="noConversion"/>
  </si>
  <si>
    <t>保額 x 3%</t>
    <phoneticPr fontId="16" type="noConversion"/>
  </si>
  <si>
    <t>小於64歲(含)</t>
    <phoneticPr fontId="16" type="noConversion"/>
  </si>
  <si>
    <t>65歲(含)以上</t>
    <phoneticPr fontId="16" type="noConversion"/>
  </si>
  <si>
    <t>每月給付金額</t>
    <phoneticPr fontId="16" type="noConversion"/>
  </si>
  <si>
    <t>嚴重第三度燒燙傷</t>
    <phoneticPr fontId="16" type="noConversion"/>
  </si>
  <si>
    <t>• 保額 x 100%
(以給付一次為限)</t>
    <phoneticPr fontId="16" type="noConversion"/>
  </si>
  <si>
    <t>投保內容</t>
    <phoneticPr fontId="16" type="noConversion"/>
  </si>
  <si>
    <t>康健人壽一路照護定期健康保險(TIA)</t>
    <phoneticPr fontId="16" type="noConversion"/>
  </si>
  <si>
    <t>TIA</t>
    <phoneticPr fontId="38" type="noConversion"/>
  </si>
  <si>
    <t>小於64歲(含)</t>
    <phoneticPr fontId="16" type="noConversion"/>
  </si>
  <si>
    <t>65歲(含)以上</t>
    <phoneticPr fontId="16" type="noConversion"/>
  </si>
  <si>
    <t>• 保額 x 100%
(以給付一次為限)</t>
    <phoneticPr fontId="16" type="noConversion"/>
  </si>
  <si>
    <t>Factor - TIA</t>
    <phoneticPr fontId="27" type="noConversion"/>
  </si>
  <si>
    <t>繳費15年: 3~60歲</t>
    <phoneticPr fontId="16" type="noConversion"/>
  </si>
  <si>
    <t>繳費20年: 3~55歲</t>
    <phoneticPr fontId="16" type="noConversion"/>
  </si>
  <si>
    <t>1級</t>
  </si>
  <si>
    <t>(註)被保險人保險年齡達76歲之保單週年日</t>
    <phoneticPr fontId="16" type="noConversion"/>
  </si>
  <si>
    <t>試算表輸入區</t>
  </si>
  <si>
    <t>填表日期時間：</t>
  </si>
  <si>
    <t>出生民國/年</t>
  </si>
  <si>
    <t>性別</t>
  </si>
  <si>
    <t>月</t>
  </si>
  <si>
    <t>日</t>
  </si>
  <si>
    <t>繳費期間(年期)</t>
    <phoneticPr fontId="16" type="noConversion"/>
  </si>
  <si>
    <t>每期所繳保險費</t>
  </si>
  <si>
    <t>繳費方式</t>
  </si>
  <si>
    <t>繳費年期</t>
    <phoneticPr fontId="16" type="noConversion"/>
  </si>
  <si>
    <t>(註)被保險人保險年齡達76歲之保單週年日</t>
    <phoneticPr fontId="16" type="noConversion"/>
  </si>
  <si>
    <r>
      <t>保障期間(年期)</t>
    </r>
    <r>
      <rPr>
        <b/>
        <sz val="10"/>
        <color rgb="FFFF0000"/>
        <rFont val="微軟正黑體"/>
        <family val="2"/>
        <charset val="136"/>
      </rPr>
      <t>註</t>
    </r>
    <phoneticPr fontId="16" type="noConversion"/>
  </si>
  <si>
    <t>安達人壽一路照護定期健康保險</t>
  </si>
  <si>
    <t>安達人壽一路照護定期健康保險試算表</t>
    <phoneticPr fontId="16" type="noConversion"/>
  </si>
  <si>
    <t>保障內容</t>
    <phoneticPr fontId="16" type="noConversion"/>
  </si>
  <si>
    <t>20年</t>
  </si>
  <si>
    <t>安達人壽一路照護定期健康保險</t>
    <phoneticPr fontId="16" type="noConversion"/>
  </si>
  <si>
    <t>失能保險金</t>
    <phoneticPr fontId="16" type="noConversion"/>
  </si>
  <si>
    <t>傷害失能保險金</t>
    <phoneticPr fontId="16" type="noConversion"/>
  </si>
  <si>
    <t>一至六級失能扶助保險金</t>
    <phoneticPr fontId="16" type="noConversion"/>
  </si>
  <si>
    <t>身故保障</t>
    <phoneticPr fontId="16" type="noConversion"/>
  </si>
  <si>
    <t>失能程度</t>
    <phoneticPr fontId="16" type="noConversion"/>
  </si>
  <si>
    <t>1~11級</t>
    <phoneticPr fontId="16" type="noConversion"/>
  </si>
  <si>
    <t>1~11級
(限意外傷害)</t>
    <phoneticPr fontId="16" type="noConversion"/>
  </si>
  <si>
    <t>1~6級</t>
    <phoneticPr fontId="16" type="noConversion"/>
  </si>
  <si>
    <t>月給付(最高240個月)以給付一次為限</t>
    <phoneticPr fontId="16" type="noConversion"/>
  </si>
  <si>
    <t>1~6級</t>
    <phoneticPr fontId="16" type="noConversion"/>
  </si>
  <si>
    <t>豁免診斷確定符合日後之應繳保險費</t>
    <phoneticPr fontId="16" type="noConversion"/>
  </si>
  <si>
    <t>• 所繳保險費總和-已申領各項保險金
保險年齡未滿 16 歲身故:
1.) 未滿 15 足歲身故：退還所繳保險費
2.) 滿 15 足歲後身故：按所繳保險費給付身故保險金
• 給付後契約效力即行終止</t>
    <phoneticPr fontId="16" type="noConversion"/>
  </si>
  <si>
    <t>年繳</t>
  </si>
  <si>
    <r>
      <t>保障期間</t>
    </r>
    <r>
      <rPr>
        <b/>
        <sz val="20"/>
        <color rgb="FFFF0000"/>
        <rFont val="微軟正黑體"/>
        <family val="2"/>
        <charset val="136"/>
      </rPr>
      <t>(註)</t>
    </r>
    <phoneticPr fontId="16" type="noConversion"/>
  </si>
  <si>
    <t>試算日期：</t>
  </si>
  <si>
    <t>投保年齡</t>
  </si>
  <si>
    <t>繳費方式</t>
    <phoneticPr fontId="16" type="noConversion"/>
  </si>
  <si>
    <r>
      <rPr>
        <b/>
        <sz val="20"/>
        <color rgb="FFF68621"/>
        <rFont val="微軟正黑體"/>
        <family val="2"/>
        <charset val="136"/>
      </rPr>
      <t>額外給付</t>
    </r>
    <r>
      <rPr>
        <b/>
        <sz val="20"/>
        <color theme="1"/>
        <rFont val="微軟正黑體"/>
        <family val="2"/>
        <charset val="136"/>
      </rPr>
      <t xml:space="preserve">  保險金額 x 5%~100%
(累計最高給付保額100%為限)</t>
    </r>
    <phoneticPr fontId="16" type="noConversion"/>
  </si>
  <si>
    <t>失能診斷確定
之保險年齡</t>
    <phoneticPr fontId="16" type="noConversion"/>
  </si>
  <si>
    <t>失能診斷確定
之保險年齡</t>
    <phoneticPr fontId="16" type="noConversion"/>
  </si>
  <si>
    <t>保險金額 x 5%~100% 
(累計最高給付保額100%為限)</t>
    <phoneticPr fontId="16" type="noConversion"/>
  </si>
  <si>
    <t>2023.08版</t>
    <phoneticPr fontId="16" type="noConversion"/>
  </si>
  <si>
    <t>BR11208-07 Proposal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</si>
</sst>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$&quot;* #,##0.00_-;\-&quot;$&quot;* #,##0.00_-;_-&quot;$&quot;* &quot;-&quot;??_-;_-@_-"/>
    <numFmt numFmtId="43" formatCode="_-* #,##0.00_-;\-* #,##0.00_-;_-* &quot;-&quot;??_-;_-@_-"/>
    <numFmt numFmtId="176" formatCode="&quot;第 &quot;#,##0&quot; 類&quot;"/>
    <numFmt numFmtId="177" formatCode="#,##0_ "/>
    <numFmt numFmtId="178" formatCode="&quot;Unit：&quot;#,##0"/>
    <numFmt numFmtId="179" formatCode="_-* #,##0.000_-;\-* #,##0.000_-;_-* &quot;-&quot;??_-;_-@_-"/>
    <numFmt numFmtId="180" formatCode="0.000"/>
    <numFmt numFmtId="181" formatCode="_(* #,##0_);_(* \(#,##0\);_(* &quot;-&quot;??_);_(@_)"/>
    <numFmt numFmtId="182" formatCode="0_ "/>
    <numFmt numFmtId="183" formatCode="0&quot;年&quot;"/>
    <numFmt numFmtId="184" formatCode="_-* #,##0_-;\-* #,##0_-;_-* &quot;-&quot;??_-;_-@_-"/>
    <numFmt numFmtId="185" formatCode="&quot;$&quot;#,##0"/>
    <numFmt numFmtId="186" formatCode="yyyy/mm/dd"/>
    <numFmt numFmtId="187" formatCode="&quot;(累計最高給付保額&quot;#\.0,&quot;萬元為限)&quot;"/>
  </numFmts>
  <fonts count="57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name val="微軟正黑體"/>
      <family val="2"/>
      <charset val="136"/>
    </font>
    <font>
      <sz val="12"/>
      <name val="新細明體"/>
      <family val="1"/>
      <charset val="136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4"/>
      <color theme="0"/>
      <name val="微軟正黑體"/>
      <family val="2"/>
      <charset val="136"/>
    </font>
    <font>
      <b/>
      <sz val="20"/>
      <color theme="0"/>
      <name val="微軟正黑體"/>
      <family val="2"/>
      <charset val="136"/>
    </font>
    <font>
      <b/>
      <sz val="16"/>
      <color theme="4" tint="-0.249977111117893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28"/>
      <color rgb="FF002850"/>
      <name val="微軟正黑體"/>
      <family val="2"/>
      <charset val="136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0"/>
      <name val="微軟正黑體"/>
      <family val="2"/>
      <charset val="136"/>
    </font>
    <font>
      <b/>
      <sz val="14"/>
      <color rgb="FFF68621"/>
      <name val="微軟正黑體"/>
      <family val="2"/>
      <charset val="136"/>
    </font>
    <font>
      <sz val="10"/>
      <name val="Book Antiqua"/>
      <family val="1"/>
    </font>
    <font>
      <sz val="10"/>
      <name val="Arial"/>
      <family val="2"/>
    </font>
    <font>
      <sz val="14"/>
      <color theme="1"/>
      <name val="細明體"/>
      <family val="3"/>
      <charset val="136"/>
    </font>
    <font>
      <b/>
      <sz val="12"/>
      <color rgb="FFF6862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9"/>
      <name val="新細明體"/>
      <family val="1"/>
      <charset val="136"/>
    </font>
    <font>
      <b/>
      <sz val="20"/>
      <color theme="1"/>
      <name val="微軟正黑體"/>
      <family val="2"/>
      <charset val="136"/>
    </font>
    <font>
      <b/>
      <sz val="14"/>
      <color theme="1"/>
      <name val="細明體"/>
      <family val="3"/>
      <charset val="136"/>
    </font>
    <font>
      <b/>
      <sz val="18"/>
      <color theme="1"/>
      <name val="微軟正黑體"/>
      <family val="2"/>
      <charset val="136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b/>
      <sz val="12"/>
      <color theme="1"/>
      <name val="Arial"/>
      <family val="2"/>
    </font>
    <font>
      <sz val="9"/>
      <name val="細明體"/>
      <family val="3"/>
      <charset val="136"/>
    </font>
    <font>
      <sz val="12"/>
      <color theme="1"/>
      <name val="標楷體"/>
      <family val="4"/>
      <charset val="136"/>
    </font>
    <font>
      <b/>
      <sz val="12"/>
      <color rgb="FF0000FF"/>
      <name val="Arial"/>
      <family val="2"/>
    </font>
    <font>
      <sz val="9"/>
      <name val="新細明體"/>
      <family val="1"/>
      <charset val="136"/>
      <scheme val="minor"/>
    </font>
    <font>
      <b/>
      <sz val="14"/>
      <color rgb="FFFF0000"/>
      <name val="微軟正黑體"/>
      <family val="2"/>
      <charset val="136"/>
    </font>
    <font>
      <sz val="12"/>
      <color rgb="FFF6862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20"/>
      <color theme="0"/>
      <name val="微軟正黑體"/>
      <family val="2"/>
      <charset val="136"/>
    </font>
    <font>
      <b/>
      <u/>
      <sz val="14"/>
      <color rgb="FFFF0000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sz val="18"/>
      <color rgb="FFFF0000"/>
      <name val="微軟正黑體"/>
      <family val="2"/>
      <charset val="136"/>
    </font>
    <font>
      <b/>
      <sz val="20"/>
      <color rgb="FFE35205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18"/>
      <color theme="1"/>
      <name val="微軟正黑體"/>
      <family val="2"/>
      <charset val="136"/>
    </font>
    <font>
      <b/>
      <sz val="20"/>
      <color rgb="FFFF0000"/>
      <name val="微軟正黑體"/>
      <family val="2"/>
      <charset val="136"/>
    </font>
    <font>
      <b/>
      <sz val="20"/>
      <name val="微軟正黑體"/>
      <family val="2"/>
      <charset val="136"/>
    </font>
    <font>
      <b/>
      <sz val="20"/>
      <color rgb="FF00AAE0"/>
      <name val="微軟正黑體"/>
      <family val="2"/>
      <charset val="136"/>
    </font>
    <font>
      <b/>
      <sz val="20"/>
      <color rgb="FFF68621"/>
      <name val="微軟正黑體"/>
      <family val="2"/>
      <charset val="136"/>
    </font>
    <font>
      <sz val="20"/>
      <color theme="1"/>
      <name val="微軟正黑體"/>
      <family val="2"/>
      <charset val="136"/>
    </font>
    <font>
      <sz val="20"/>
      <color rgb="FF00AAE0"/>
      <name val="微軟正黑體"/>
      <family val="2"/>
      <charset val="136"/>
    </font>
    <font>
      <sz val="24"/>
      <color theme="1"/>
      <name val="微軟正黑體"/>
      <family val="2"/>
      <charset val="136"/>
    </font>
    <font>
      <b/>
      <sz val="24"/>
      <color rgb="FF0070C0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AE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thick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 style="medium">
        <color auto="1"/>
      </bottom>
      <diagonal/>
    </border>
    <border>
      <left/>
      <right style="medium">
        <color indexed="64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indexed="64"/>
      </top>
      <bottom/>
      <diagonal/>
    </border>
    <border>
      <left/>
      <right style="thick">
        <color auto="1"/>
      </right>
      <top/>
      <bottom style="medium">
        <color auto="1"/>
      </bottom>
      <diagonal/>
    </border>
  </borders>
  <cellStyleXfs count="11">
    <xf numFmtId="0" fontId="0" fillId="0" borderId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2" fillId="0" borderId="0"/>
    <xf numFmtId="0" fontId="23" fillId="0" borderId="0"/>
    <xf numFmtId="44" fontId="1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</cellStyleXfs>
  <cellXfs count="293">
    <xf numFmtId="0" fontId="0" fillId="0" borderId="0" xfId="0">
      <alignment vertical="center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21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horizontal="left"/>
      <protection hidden="1"/>
    </xf>
    <xf numFmtId="0" fontId="11" fillId="2" borderId="1" xfId="0" applyFont="1" applyFill="1" applyBorder="1" applyProtection="1">
      <alignment vertical="center"/>
      <protection hidden="1"/>
    </xf>
    <xf numFmtId="0" fontId="7" fillId="2" borderId="0" xfId="1" applyFont="1" applyFill="1" applyAlignment="1" applyProtection="1">
      <alignment vertical="center" wrapText="1"/>
      <protection hidden="1"/>
    </xf>
    <xf numFmtId="0" fontId="7" fillId="2" borderId="0" xfId="1" applyFont="1" applyFill="1" applyAlignment="1" applyProtection="1">
      <alignment horizontal="center" vertical="center" wrapText="1"/>
      <protection hidden="1"/>
    </xf>
    <xf numFmtId="0" fontId="8" fillId="2" borderId="0" xfId="1" applyFont="1" applyFill="1" applyAlignment="1" applyProtection="1">
      <alignment horizontal="right" vertical="center"/>
      <protection hidden="1"/>
    </xf>
    <xf numFmtId="0" fontId="25" fillId="2" borderId="0" xfId="0" applyFont="1" applyFill="1" applyBorder="1" applyAlignment="1" applyProtection="1">
      <alignment horizontal="left" vertical="center"/>
      <protection hidden="1"/>
    </xf>
    <xf numFmtId="0" fontId="21" fillId="2" borderId="18" xfId="0" applyFont="1" applyFill="1" applyBorder="1" applyAlignment="1" applyProtection="1">
      <alignment horizontal="center" vertical="center"/>
      <protection hidden="1"/>
    </xf>
    <xf numFmtId="0" fontId="11" fillId="2" borderId="16" xfId="0" applyFont="1" applyFill="1" applyBorder="1" applyProtection="1">
      <alignment vertical="center"/>
      <protection hidden="1"/>
    </xf>
    <xf numFmtId="0" fontId="25" fillId="2" borderId="3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Protection="1">
      <alignment vertical="center"/>
      <protection hidden="1"/>
    </xf>
    <xf numFmtId="0" fontId="7" fillId="7" borderId="0" xfId="0" applyFont="1" applyFill="1" applyProtection="1">
      <alignment vertical="center"/>
      <protection hidden="1"/>
    </xf>
    <xf numFmtId="0" fontId="24" fillId="0" borderId="6" xfId="0" applyFont="1" applyFill="1" applyBorder="1" applyAlignment="1" applyProtection="1">
      <alignment horizontal="center" vertical="center"/>
      <protection hidden="1"/>
    </xf>
    <xf numFmtId="176" fontId="18" fillId="0" borderId="6" xfId="0" applyNumberFormat="1" applyFont="1" applyFill="1" applyBorder="1" applyAlignment="1" applyProtection="1">
      <alignment horizontal="center" vertical="center"/>
      <protection hidden="1"/>
    </xf>
    <xf numFmtId="176" fontId="18" fillId="0" borderId="11" xfId="0" applyNumberFormat="1" applyFont="1" applyFill="1" applyBorder="1" applyAlignment="1" applyProtection="1">
      <alignment horizontal="center" vertical="center"/>
      <protection hidden="1"/>
    </xf>
    <xf numFmtId="0" fontId="10" fillId="0" borderId="5" xfId="0" applyFont="1" applyFill="1" applyBorder="1" applyAlignment="1" applyProtection="1">
      <alignment horizontal="center" vertical="center"/>
      <protection hidden="1"/>
    </xf>
    <xf numFmtId="0" fontId="19" fillId="0" borderId="6" xfId="0" applyFont="1" applyFill="1" applyBorder="1" applyAlignment="1" applyProtection="1">
      <alignment horizontal="center" vertical="center"/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19" fillId="0" borderId="4" xfId="0" applyFont="1" applyFill="1" applyBorder="1" applyAlignment="1" applyProtection="1">
      <alignment horizontal="center" vertical="center"/>
      <protection hidden="1"/>
    </xf>
    <xf numFmtId="0" fontId="19" fillId="7" borderId="4" xfId="0" applyFont="1" applyFill="1" applyBorder="1" applyAlignment="1" applyProtection="1">
      <alignment horizontal="center" vertical="center"/>
      <protection locked="0"/>
    </xf>
    <xf numFmtId="22" fontId="31" fillId="0" borderId="0" xfId="0" applyNumberFormat="1" applyFont="1" applyFill="1" applyAlignment="1" applyProtection="1">
      <protection hidden="1"/>
    </xf>
    <xf numFmtId="0" fontId="32" fillId="0" borderId="0" xfId="0" applyFont="1" applyFill="1" applyProtection="1">
      <alignment vertical="center"/>
      <protection hidden="1"/>
    </xf>
    <xf numFmtId="0" fontId="32" fillId="0" borderId="0" xfId="0" applyFont="1" applyFill="1" applyAlignment="1" applyProtection="1">
      <alignment horizontal="center" vertical="center"/>
      <protection hidden="1"/>
    </xf>
    <xf numFmtId="0" fontId="32" fillId="0" borderId="0" xfId="0" applyFont="1" applyFill="1" applyBorder="1" applyAlignment="1" applyProtection="1">
      <alignment horizontal="center" vertical="center"/>
      <protection hidden="1"/>
    </xf>
    <xf numFmtId="0" fontId="32" fillId="0" borderId="0" xfId="0" applyFont="1" applyFill="1" applyBorder="1" applyProtection="1">
      <alignment vertical="center"/>
      <protection hidden="1"/>
    </xf>
    <xf numFmtId="0" fontId="32" fillId="0" borderId="0" xfId="0" applyFont="1" applyFill="1" applyAlignment="1" applyProtection="1">
      <protection hidden="1"/>
    </xf>
    <xf numFmtId="0" fontId="31" fillId="0" borderId="0" xfId="0" applyFont="1" applyFill="1" applyAlignment="1" applyProtection="1">
      <alignment vertical="center"/>
      <protection hidden="1"/>
    </xf>
    <xf numFmtId="0" fontId="32" fillId="0" borderId="0" xfId="0" applyFont="1" applyFill="1" applyAlignment="1" applyProtection="1">
      <alignment horizontal="center"/>
      <protection hidden="1"/>
    </xf>
    <xf numFmtId="0" fontId="32" fillId="0" borderId="0" xfId="0" applyFont="1" applyFill="1" applyAlignment="1" applyProtection="1">
      <alignment vertical="center"/>
      <protection hidden="1"/>
    </xf>
    <xf numFmtId="178" fontId="33" fillId="0" borderId="0" xfId="0" applyNumberFormat="1" applyFont="1" applyFill="1" applyAlignment="1" applyProtection="1">
      <alignment horizontal="right" vertical="center"/>
      <protection hidden="1"/>
    </xf>
    <xf numFmtId="0" fontId="32" fillId="0" borderId="22" xfId="0" applyFont="1" applyFill="1" applyBorder="1" applyAlignment="1" applyProtection="1">
      <alignment horizontal="center" vertical="center"/>
      <protection hidden="1"/>
    </xf>
    <xf numFmtId="0" fontId="32" fillId="0" borderId="23" xfId="0" applyFont="1" applyFill="1" applyBorder="1" applyAlignment="1" applyProtection="1">
      <alignment horizontal="center" vertical="center"/>
      <protection hidden="1"/>
    </xf>
    <xf numFmtId="0" fontId="32" fillId="0" borderId="22" xfId="0" applyFont="1" applyFill="1" applyBorder="1" applyAlignment="1" applyProtection="1">
      <alignment horizontal="center"/>
      <protection hidden="1"/>
    </xf>
    <xf numFmtId="179" fontId="34" fillId="4" borderId="24" xfId="10" applyNumberFormat="1" applyFont="1" applyFill="1" applyBorder="1" applyAlignment="1" applyProtection="1">
      <alignment horizontal="center" vertical="center"/>
      <protection hidden="1"/>
    </xf>
    <xf numFmtId="0" fontId="32" fillId="0" borderId="25" xfId="0" applyFont="1" applyFill="1" applyBorder="1" applyAlignment="1" applyProtection="1">
      <alignment horizontal="center"/>
      <protection hidden="1"/>
    </xf>
    <xf numFmtId="0" fontId="34" fillId="0" borderId="25" xfId="0" applyFont="1" applyFill="1" applyBorder="1" applyAlignment="1" applyProtection="1">
      <alignment horizontal="center"/>
      <protection hidden="1"/>
    </xf>
    <xf numFmtId="14" fontId="32" fillId="0" borderId="26" xfId="0" applyNumberFormat="1" applyFont="1" applyFill="1" applyBorder="1" applyAlignment="1" applyProtection="1">
      <alignment horizontal="center" vertical="center"/>
      <protection hidden="1"/>
    </xf>
    <xf numFmtId="0" fontId="32" fillId="0" borderId="27" xfId="0" applyFont="1" applyFill="1" applyBorder="1" applyAlignment="1" applyProtection="1">
      <alignment horizontal="center" vertical="center"/>
      <protection hidden="1"/>
    </xf>
    <xf numFmtId="0" fontId="32" fillId="0" borderId="28" xfId="0" applyFont="1" applyFill="1" applyBorder="1" applyAlignment="1" applyProtection="1">
      <alignment horizontal="center" vertical="center"/>
      <protection hidden="1"/>
    </xf>
    <xf numFmtId="0" fontId="32" fillId="0" borderId="29" xfId="0" applyFont="1" applyFill="1" applyBorder="1" applyAlignment="1" applyProtection="1">
      <alignment horizontal="center" vertical="center"/>
      <protection hidden="1"/>
    </xf>
    <xf numFmtId="0" fontId="32" fillId="0" borderId="30" xfId="0" applyFont="1" applyFill="1" applyBorder="1" applyAlignment="1" applyProtection="1">
      <alignment horizontal="center" vertical="center"/>
      <protection hidden="1"/>
    </xf>
    <xf numFmtId="180" fontId="32" fillId="0" borderId="31" xfId="0" applyNumberFormat="1" applyFont="1" applyFill="1" applyBorder="1" applyAlignment="1" applyProtection="1">
      <alignment horizontal="center" vertical="center"/>
      <protection hidden="1"/>
    </xf>
    <xf numFmtId="0" fontId="33" fillId="0" borderId="0" xfId="0" applyFont="1" applyFill="1" applyBorder="1" applyAlignment="1" applyProtection="1">
      <alignment horizontal="center"/>
      <protection hidden="1"/>
    </xf>
    <xf numFmtId="0" fontId="32" fillId="0" borderId="0" xfId="0" applyFont="1" applyFill="1" applyBorder="1" applyAlignment="1" applyProtection="1">
      <alignment horizontal="center"/>
      <protection hidden="1"/>
    </xf>
    <xf numFmtId="181" fontId="37" fillId="0" borderId="0" xfId="10" applyNumberFormat="1" applyFont="1" applyFill="1" applyBorder="1" applyAlignment="1" applyProtection="1">
      <alignment horizontal="center"/>
      <protection hidden="1"/>
    </xf>
    <xf numFmtId="182" fontId="32" fillId="0" borderId="29" xfId="0" applyNumberFormat="1" applyFont="1" applyFill="1" applyBorder="1" applyAlignment="1" applyProtection="1">
      <alignment horizontal="center" vertical="center"/>
      <protection hidden="1"/>
    </xf>
    <xf numFmtId="0" fontId="32" fillId="0" borderId="31" xfId="0" applyFont="1" applyFill="1" applyBorder="1" applyAlignment="1" applyProtection="1">
      <alignment horizontal="center" vertical="center"/>
      <protection hidden="1"/>
    </xf>
    <xf numFmtId="0" fontId="32" fillId="0" borderId="32" xfId="0" applyFont="1" applyFill="1" applyBorder="1" applyAlignment="1" applyProtection="1">
      <alignment horizontal="center" vertical="center"/>
      <protection hidden="1"/>
    </xf>
    <xf numFmtId="0" fontId="32" fillId="0" borderId="29" xfId="0" applyNumberFormat="1" applyFont="1" applyFill="1" applyBorder="1" applyAlignment="1" applyProtection="1">
      <alignment horizontal="center" vertical="center"/>
      <protection hidden="1"/>
    </xf>
    <xf numFmtId="0" fontId="32" fillId="0" borderId="0" xfId="0" applyNumberFormat="1" applyFont="1" applyFill="1" applyBorder="1" applyAlignment="1" applyProtection="1">
      <alignment horizontal="center" vertical="center"/>
      <protection hidden="1"/>
    </xf>
    <xf numFmtId="0" fontId="32" fillId="0" borderId="31" xfId="0" applyNumberFormat="1" applyFont="1" applyFill="1" applyBorder="1" applyAlignment="1" applyProtection="1">
      <alignment horizontal="center" vertical="center"/>
      <protection hidden="1"/>
    </xf>
    <xf numFmtId="180" fontId="32" fillId="0" borderId="33" xfId="0" applyNumberFormat="1" applyFont="1" applyFill="1" applyBorder="1" applyAlignment="1" applyProtection="1">
      <alignment horizontal="center" vertical="center"/>
      <protection hidden="1"/>
    </xf>
    <xf numFmtId="0" fontId="32" fillId="0" borderId="32" xfId="0" applyNumberFormat="1" applyFont="1" applyFill="1" applyBorder="1" applyAlignment="1" applyProtection="1">
      <alignment horizontal="center" vertical="center"/>
      <protection hidden="1"/>
    </xf>
    <xf numFmtId="0" fontId="32" fillId="0" borderId="34" xfId="0" applyNumberFormat="1" applyFont="1" applyFill="1" applyBorder="1" applyAlignment="1" applyProtection="1">
      <alignment horizontal="center" vertical="center"/>
      <protection hidden="1"/>
    </xf>
    <xf numFmtId="0" fontId="34" fillId="4" borderId="33" xfId="0" applyNumberFormat="1" applyFont="1" applyFill="1" applyBorder="1" applyAlignment="1" applyProtection="1">
      <alignment horizontal="center" vertical="center"/>
      <protection hidden="1"/>
    </xf>
    <xf numFmtId="0" fontId="34" fillId="0" borderId="0" xfId="0" applyFont="1" applyFill="1" applyBorder="1" applyAlignment="1" applyProtection="1">
      <alignment horizontal="center" vertical="center"/>
      <protection hidden="1"/>
    </xf>
    <xf numFmtId="180" fontId="32" fillId="0" borderId="0" xfId="0" applyNumberFormat="1" applyFont="1" applyFill="1" applyBorder="1" applyAlignment="1" applyProtection="1">
      <alignment horizontal="center" vertical="center"/>
      <protection hidden="1"/>
    </xf>
    <xf numFmtId="0" fontId="32" fillId="0" borderId="35" xfId="0" applyFont="1" applyFill="1" applyBorder="1" applyAlignment="1" applyProtection="1">
      <alignment horizontal="center" vertical="center"/>
      <protection hidden="1"/>
    </xf>
    <xf numFmtId="0" fontId="34" fillId="4" borderId="35" xfId="0" applyFont="1" applyFill="1" applyBorder="1" applyAlignment="1" applyProtection="1">
      <alignment horizontal="center" vertical="center"/>
      <protection hidden="1"/>
    </xf>
    <xf numFmtId="177" fontId="32" fillId="0" borderId="35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Protection="1">
      <alignment vertical="center"/>
      <protection hidden="1"/>
    </xf>
    <xf numFmtId="0" fontId="32" fillId="0" borderId="36" xfId="0" applyFont="1" applyFill="1" applyBorder="1" applyAlignment="1" applyProtection="1">
      <alignment horizontal="center" vertical="center"/>
      <protection hidden="1"/>
    </xf>
    <xf numFmtId="0" fontId="32" fillId="0" borderId="0" xfId="0" applyFont="1" applyFill="1" applyAlignment="1" applyProtection="1">
      <alignment horizontal="left" vertical="top"/>
      <protection hidden="1"/>
    </xf>
    <xf numFmtId="0" fontId="32" fillId="0" borderId="0" xfId="0" applyFont="1" applyFill="1" applyAlignment="1" applyProtection="1">
      <alignment horizontal="center" vertical="center" wrapText="1"/>
      <protection hidden="1"/>
    </xf>
    <xf numFmtId="0" fontId="32" fillId="0" borderId="0" xfId="0" applyFont="1" applyFill="1" applyAlignment="1" applyProtection="1">
      <alignment vertical="center" wrapText="1"/>
      <protection hidden="1"/>
    </xf>
    <xf numFmtId="0" fontId="32" fillId="0" borderId="0" xfId="0" applyFont="1" applyFill="1" applyBorder="1" applyAlignment="1" applyProtection="1">
      <alignment vertical="center" wrapText="1"/>
      <protection hidden="1"/>
    </xf>
    <xf numFmtId="0" fontId="32" fillId="0" borderId="0" xfId="0" applyFont="1" applyFill="1" applyBorder="1" applyAlignment="1" applyProtection="1">
      <alignment horizontal="center" vertical="center" wrapText="1"/>
      <protection hidden="1"/>
    </xf>
    <xf numFmtId="0" fontId="33" fillId="0" borderId="37" xfId="0" applyFont="1" applyFill="1" applyBorder="1" applyAlignment="1" applyProtection="1">
      <alignment horizontal="center"/>
      <protection hidden="1"/>
    </xf>
    <xf numFmtId="0" fontId="32" fillId="0" borderId="37" xfId="0" applyFont="1" applyFill="1" applyBorder="1" applyAlignment="1" applyProtection="1">
      <alignment horizontal="center"/>
      <protection hidden="1"/>
    </xf>
    <xf numFmtId="181" fontId="37" fillId="0" borderId="37" xfId="10" applyNumberFormat="1" applyFont="1" applyFill="1" applyBorder="1" applyAlignment="1" applyProtection="1">
      <alignment horizontal="center"/>
      <protection hidden="1"/>
    </xf>
    <xf numFmtId="177" fontId="18" fillId="8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Alignment="1" applyProtection="1">
      <alignment horizontal="center" vertical="center"/>
      <protection hidden="1"/>
    </xf>
    <xf numFmtId="0" fontId="18" fillId="7" borderId="6" xfId="0" applyFont="1" applyFill="1" applyBorder="1" applyAlignment="1" applyProtection="1">
      <alignment horizontal="center" vertical="center"/>
      <protection locked="0"/>
    </xf>
    <xf numFmtId="0" fontId="18" fillId="7" borderId="11" xfId="0" applyFont="1" applyFill="1" applyBorder="1" applyAlignment="1" applyProtection="1">
      <alignment horizontal="center" vertical="center"/>
      <protection locked="0"/>
    </xf>
    <xf numFmtId="0" fontId="18" fillId="7" borderId="7" xfId="0" applyFont="1" applyFill="1" applyBorder="1" applyAlignment="1" applyProtection="1">
      <alignment horizontal="center" vertical="center"/>
      <protection locked="0"/>
    </xf>
    <xf numFmtId="0" fontId="5" fillId="7" borderId="0" xfId="0" applyFont="1" applyFill="1" applyBorder="1" applyAlignment="1" applyProtection="1">
      <protection hidden="1"/>
    </xf>
    <xf numFmtId="0" fontId="2" fillId="7" borderId="0" xfId="0" applyFont="1" applyFill="1" applyProtection="1">
      <alignment vertical="center"/>
      <protection hidden="1"/>
    </xf>
    <xf numFmtId="0" fontId="5" fillId="8" borderId="0" xfId="0" applyFont="1" applyFill="1" applyBorder="1" applyAlignment="1" applyProtection="1">
      <protection hidden="1"/>
    </xf>
    <xf numFmtId="0" fontId="0" fillId="8" borderId="0" xfId="0" applyFont="1" applyFill="1" applyProtection="1">
      <alignment vertical="center"/>
      <protection hidden="1"/>
    </xf>
    <xf numFmtId="0" fontId="0" fillId="7" borderId="0" xfId="0" applyFont="1" applyFill="1" applyProtection="1">
      <alignment vertical="center"/>
      <protection hidden="1"/>
    </xf>
    <xf numFmtId="0" fontId="39" fillId="2" borderId="0" xfId="0" applyFont="1" applyFill="1" applyBorder="1" applyProtection="1">
      <alignment vertical="center"/>
      <protection hidden="1"/>
    </xf>
    <xf numFmtId="0" fontId="14" fillId="4" borderId="18" xfId="0" applyFont="1" applyFill="1" applyBorder="1" applyAlignment="1" applyProtection="1">
      <alignment horizontal="center" vertical="center"/>
      <protection hidden="1"/>
    </xf>
    <xf numFmtId="0" fontId="25" fillId="2" borderId="0" xfId="0" applyFont="1" applyFill="1" applyBorder="1" applyProtection="1">
      <alignment vertical="center"/>
      <protection hidden="1"/>
    </xf>
    <xf numFmtId="0" fontId="40" fillId="2" borderId="0" xfId="0" applyFont="1" applyFill="1" applyBorder="1" applyProtection="1">
      <alignment vertical="center"/>
      <protection hidden="1"/>
    </xf>
    <xf numFmtId="0" fontId="40" fillId="2" borderId="19" xfId="0" applyFont="1" applyFill="1" applyBorder="1" applyProtection="1">
      <alignment vertical="center"/>
      <protection hidden="1"/>
    </xf>
    <xf numFmtId="0" fontId="10" fillId="0" borderId="56" xfId="0" applyFont="1" applyFill="1" applyBorder="1" applyAlignment="1" applyProtection="1">
      <alignment horizontal="center" vertical="center"/>
      <protection hidden="1"/>
    </xf>
    <xf numFmtId="0" fontId="12" fillId="0" borderId="56" xfId="0" applyFont="1" applyFill="1" applyBorder="1" applyAlignment="1" applyProtection="1">
      <alignment vertical="center"/>
      <protection hidden="1"/>
    </xf>
    <xf numFmtId="14" fontId="32" fillId="0" borderId="29" xfId="0" applyNumberFormat="1" applyFont="1" applyFill="1" applyBorder="1" applyAlignment="1" applyProtection="1">
      <alignment horizontal="center" vertical="center"/>
      <protection hidden="1"/>
    </xf>
    <xf numFmtId="0" fontId="10" fillId="0" borderId="58" xfId="0" applyFont="1" applyFill="1" applyBorder="1" applyAlignment="1" applyProtection="1">
      <alignment horizontal="center" vertical="center"/>
      <protection hidden="1"/>
    </xf>
    <xf numFmtId="0" fontId="25" fillId="2" borderId="19" xfId="0" applyFont="1" applyFill="1" applyBorder="1" applyProtection="1">
      <alignment vertical="center"/>
      <protection hidden="1"/>
    </xf>
    <xf numFmtId="0" fontId="10" fillId="2" borderId="18" xfId="0" applyFont="1" applyFill="1" applyBorder="1" applyProtection="1">
      <alignment vertical="center"/>
      <protection hidden="1"/>
    </xf>
    <xf numFmtId="0" fontId="41" fillId="2" borderId="0" xfId="0" applyFont="1" applyFill="1" applyBorder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7" fillId="2" borderId="1" xfId="0" applyFont="1" applyFill="1" applyBorder="1" applyProtection="1">
      <alignment vertical="center"/>
      <protection hidden="1"/>
    </xf>
    <xf numFmtId="0" fontId="8" fillId="2" borderId="0" xfId="0" applyFont="1" applyFill="1" applyBorder="1" applyAlignment="1" applyProtection="1">
      <alignment horizontal="right" vertical="center"/>
      <protection hidden="1"/>
    </xf>
    <xf numFmtId="0" fontId="13" fillId="2" borderId="18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Protection="1">
      <alignment vertical="center"/>
      <protection hidden="1"/>
    </xf>
    <xf numFmtId="0" fontId="8" fillId="2" borderId="19" xfId="0" applyFont="1" applyFill="1" applyBorder="1" applyProtection="1">
      <alignment vertical="center"/>
      <protection hidden="1"/>
    </xf>
    <xf numFmtId="0" fontId="7" fillId="2" borderId="19" xfId="0" applyFont="1" applyFill="1" applyBorder="1" applyProtection="1">
      <alignment vertical="center"/>
      <protection hidden="1"/>
    </xf>
    <xf numFmtId="0" fontId="10" fillId="2" borderId="18" xfId="0" applyFont="1" applyFill="1" applyBorder="1" applyAlignment="1" applyProtection="1">
      <alignment horizontal="center" vertical="center"/>
      <protection hidden="1"/>
    </xf>
    <xf numFmtId="0" fontId="13" fillId="4" borderId="4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Protection="1">
      <alignment vertical="center"/>
      <protection hidden="1"/>
    </xf>
    <xf numFmtId="0" fontId="12" fillId="2" borderId="19" xfId="0" applyFont="1" applyFill="1" applyBorder="1" applyProtection="1">
      <alignment vertical="center"/>
      <protection hidden="1"/>
    </xf>
    <xf numFmtId="0" fontId="7" fillId="2" borderId="18" xfId="0" applyFont="1" applyFill="1" applyBorder="1" applyProtection="1">
      <alignment vertical="center"/>
      <protection hidden="1"/>
    </xf>
    <xf numFmtId="0" fontId="43" fillId="2" borderId="0" xfId="0" applyFont="1" applyFill="1" applyBorder="1" applyAlignment="1" applyProtection="1">
      <alignment vertic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0" fontId="7" fillId="0" borderId="1" xfId="0" applyFont="1" applyFill="1" applyBorder="1" applyProtection="1">
      <alignment vertical="center"/>
      <protection hidden="1"/>
    </xf>
    <xf numFmtId="0" fontId="7" fillId="2" borderId="17" xfId="0" applyFont="1" applyFill="1" applyBorder="1" applyProtection="1">
      <alignment vertical="center"/>
      <protection hidden="1"/>
    </xf>
    <xf numFmtId="0" fontId="10" fillId="2" borderId="0" xfId="0" applyFont="1" applyFill="1" applyBorder="1" applyProtection="1">
      <alignment vertical="center"/>
      <protection hidden="1"/>
    </xf>
    <xf numFmtId="177" fontId="13" fillId="4" borderId="4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vertical="center"/>
      <protection hidden="1"/>
    </xf>
    <xf numFmtId="177" fontId="44" fillId="2" borderId="4" xfId="0" applyNumberFormat="1" applyFont="1" applyFill="1" applyBorder="1" applyAlignment="1" applyProtection="1">
      <alignment horizontal="center" vertical="center"/>
      <protection hidden="1"/>
    </xf>
    <xf numFmtId="183" fontId="10" fillId="2" borderId="4" xfId="0" applyNumberFormat="1" applyFont="1" applyFill="1" applyBorder="1" applyAlignment="1" applyProtection="1">
      <alignment horizontal="center" vertical="center"/>
      <protection hidden="1"/>
    </xf>
    <xf numFmtId="183" fontId="39" fillId="2" borderId="0" xfId="0" applyNumberFormat="1" applyFont="1" applyFill="1" applyBorder="1" applyAlignment="1" applyProtection="1">
      <alignment horizontal="center" vertical="center"/>
      <protection hidden="1"/>
    </xf>
    <xf numFmtId="177" fontId="44" fillId="2" borderId="0" xfId="0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45" fillId="2" borderId="0" xfId="0" applyFont="1" applyFill="1" applyBorder="1" applyAlignment="1" applyProtection="1">
      <alignment vertical="center"/>
      <protection hidden="1"/>
    </xf>
    <xf numFmtId="177" fontId="10" fillId="2" borderId="0" xfId="0" applyNumberFormat="1" applyFont="1" applyFill="1" applyBorder="1" applyAlignment="1" applyProtection="1">
      <alignment horizontal="center" vertical="center"/>
      <protection hidden="1"/>
    </xf>
    <xf numFmtId="0" fontId="7" fillId="0" borderId="18" xfId="0" applyFont="1" applyBorder="1" applyProtection="1">
      <alignment vertical="center"/>
      <protection hidden="1"/>
    </xf>
    <xf numFmtId="0" fontId="12" fillId="2" borderId="20" xfId="0" applyFont="1" applyFill="1" applyBorder="1" applyProtection="1">
      <alignment vertical="center"/>
      <protection hidden="1"/>
    </xf>
    <xf numFmtId="0" fontId="12" fillId="2" borderId="3" xfId="0" applyFont="1" applyFill="1" applyBorder="1" applyProtection="1">
      <alignment vertical="center"/>
      <protection hidden="1"/>
    </xf>
    <xf numFmtId="0" fontId="12" fillId="2" borderId="21" xfId="0" applyFont="1" applyFill="1" applyBorder="1" applyProtection="1">
      <alignment vertical="center"/>
      <protection hidden="1"/>
    </xf>
    <xf numFmtId="183" fontId="10" fillId="2" borderId="0" xfId="0" applyNumberFormat="1" applyFont="1" applyFill="1" applyBorder="1" applyAlignment="1" applyProtection="1">
      <alignment horizontal="center" vertical="center"/>
      <protection hidden="1"/>
    </xf>
    <xf numFmtId="0" fontId="41" fillId="2" borderId="18" xfId="0" applyFont="1" applyFill="1" applyBorder="1" applyProtection="1">
      <alignment vertical="center"/>
      <protection hidden="1"/>
    </xf>
    <xf numFmtId="0" fontId="39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14" fillId="3" borderId="5" xfId="0" applyFont="1" applyFill="1" applyBorder="1" applyAlignment="1" applyProtection="1">
      <alignment horizontal="center" vertical="center"/>
      <protection hidden="1"/>
    </xf>
    <xf numFmtId="0" fontId="28" fillId="2" borderId="6" xfId="0" applyFont="1" applyFill="1" applyBorder="1" applyAlignment="1" applyProtection="1">
      <alignment horizontal="center" vertical="center"/>
      <protection hidden="1"/>
    </xf>
    <xf numFmtId="0" fontId="28" fillId="2" borderId="6" xfId="0" applyFont="1" applyFill="1" applyBorder="1" applyAlignment="1" applyProtection="1">
      <alignment horizontal="center" vertical="center" wrapText="1"/>
      <protection hidden="1"/>
    </xf>
    <xf numFmtId="0" fontId="14" fillId="3" borderId="4" xfId="0" applyFont="1" applyFill="1" applyBorder="1" applyAlignment="1" applyProtection="1">
      <alignment horizontal="center" vertical="center"/>
      <protection hidden="1"/>
    </xf>
    <xf numFmtId="0" fontId="49" fillId="2" borderId="0" xfId="0" applyFont="1" applyFill="1" applyProtection="1">
      <alignment vertical="center"/>
      <protection hidden="1"/>
    </xf>
    <xf numFmtId="0" fontId="14" fillId="3" borderId="6" xfId="0" applyFont="1" applyFill="1" applyBorder="1" applyAlignment="1" applyProtection="1">
      <alignment horizontal="center" vertical="center"/>
      <protection hidden="1"/>
    </xf>
    <xf numFmtId="0" fontId="28" fillId="2" borderId="8" xfId="0" applyFont="1" applyFill="1" applyBorder="1" applyAlignment="1" applyProtection="1">
      <alignment horizontal="center" vertical="center"/>
      <protection hidden="1"/>
    </xf>
    <xf numFmtId="0" fontId="28" fillId="0" borderId="4" xfId="0" applyFont="1" applyBorder="1" applyAlignment="1" applyProtection="1">
      <alignment horizontal="center" vertical="center"/>
      <protection hidden="1"/>
    </xf>
    <xf numFmtId="0" fontId="28" fillId="0" borderId="4" xfId="0" applyFont="1" applyBorder="1" applyAlignment="1" applyProtection="1">
      <alignment horizontal="center" vertical="center" wrapText="1"/>
      <protection hidden="1"/>
    </xf>
    <xf numFmtId="0" fontId="28" fillId="2" borderId="51" xfId="0" applyFont="1" applyFill="1" applyBorder="1" applyAlignment="1" applyProtection="1">
      <alignment horizontal="center" vertical="center"/>
      <protection hidden="1"/>
    </xf>
    <xf numFmtId="0" fontId="28" fillId="0" borderId="9" xfId="0" applyFont="1" applyBorder="1" applyAlignment="1" applyProtection="1">
      <alignment horizontal="center" vertical="center"/>
      <protection hidden="1"/>
    </xf>
    <xf numFmtId="0" fontId="28" fillId="2" borderId="4" xfId="0" applyFont="1" applyFill="1" applyBorder="1" applyAlignment="1" applyProtection="1">
      <alignment horizontal="center" vertical="center"/>
      <protection hidden="1"/>
    </xf>
    <xf numFmtId="185" fontId="46" fillId="0" borderId="9" xfId="10" applyNumberFormat="1" applyFont="1" applyBorder="1" applyAlignment="1" applyProtection="1">
      <alignment horizontal="center" vertical="center"/>
      <protection hidden="1"/>
    </xf>
    <xf numFmtId="184" fontId="46" fillId="0" borderId="9" xfId="10" applyNumberFormat="1" applyFont="1" applyBorder="1" applyAlignment="1" applyProtection="1">
      <alignment horizontal="center" vertical="center"/>
      <protection hidden="1"/>
    </xf>
    <xf numFmtId="0" fontId="28" fillId="2" borderId="53" xfId="0" applyFont="1" applyFill="1" applyBorder="1" applyAlignment="1" applyProtection="1">
      <alignment horizontal="center" vertical="center"/>
      <protection hidden="1"/>
    </xf>
    <xf numFmtId="0" fontId="28" fillId="2" borderId="10" xfId="0" applyFont="1" applyFill="1" applyBorder="1" applyAlignment="1" applyProtection="1">
      <alignment horizontal="center" vertical="center"/>
      <protection hidden="1"/>
    </xf>
    <xf numFmtId="0" fontId="28" fillId="0" borderId="41" xfId="0" applyFont="1" applyBorder="1" applyAlignment="1" applyProtection="1">
      <alignment horizontal="center" vertical="center"/>
      <protection hidden="1"/>
    </xf>
    <xf numFmtId="0" fontId="28" fillId="2" borderId="18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53" fillId="2" borderId="0" xfId="0" applyFont="1" applyFill="1" applyAlignment="1" applyProtection="1">
      <alignment horizontal="center" vertical="center"/>
      <protection hidden="1"/>
    </xf>
    <xf numFmtId="0" fontId="28" fillId="2" borderId="11" xfId="0" applyFont="1" applyFill="1" applyBorder="1" applyAlignment="1" applyProtection="1">
      <alignment horizontal="center" vertical="center"/>
      <protection hidden="1"/>
    </xf>
    <xf numFmtId="183" fontId="28" fillId="2" borderId="11" xfId="0" applyNumberFormat="1" applyFont="1" applyFill="1" applyBorder="1" applyAlignment="1" applyProtection="1">
      <alignment horizontal="center" vertical="center"/>
      <protection hidden="1"/>
    </xf>
    <xf numFmtId="0" fontId="53" fillId="2" borderId="0" xfId="0" applyFont="1" applyFill="1" applyProtection="1">
      <alignment vertical="center"/>
      <protection hidden="1"/>
    </xf>
    <xf numFmtId="0" fontId="7" fillId="2" borderId="0" xfId="1" applyFont="1" applyFill="1" applyProtection="1">
      <alignment vertical="center"/>
      <protection hidden="1"/>
    </xf>
    <xf numFmtId="0" fontId="55" fillId="2" borderId="0" xfId="0" applyFont="1" applyFill="1" applyAlignment="1" applyProtection="1">
      <alignment horizontal="center" vertical="center"/>
      <protection hidden="1"/>
    </xf>
    <xf numFmtId="0" fontId="55" fillId="2" borderId="0" xfId="0" applyFont="1" applyFill="1" applyProtection="1">
      <alignment vertical="center"/>
      <protection hidden="1"/>
    </xf>
    <xf numFmtId="0" fontId="48" fillId="2" borderId="0" xfId="0" applyFont="1" applyFill="1" applyAlignment="1" applyProtection="1">
      <alignment horizontal="left" vertical="center"/>
      <protection hidden="1"/>
    </xf>
    <xf numFmtId="186" fontId="30" fillId="2" borderId="0" xfId="0" applyNumberFormat="1" applyFont="1" applyFill="1" applyBorder="1" applyAlignment="1" applyProtection="1">
      <alignment horizontal="left" vertical="center"/>
      <protection hidden="1"/>
    </xf>
    <xf numFmtId="0" fontId="30" fillId="2" borderId="0" xfId="1" applyFont="1" applyFill="1" applyAlignment="1" applyProtection="1">
      <alignment horizontal="right" vertical="center"/>
      <protection hidden="1"/>
    </xf>
    <xf numFmtId="0" fontId="17" fillId="2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14" fillId="5" borderId="13" xfId="0" applyFont="1" applyFill="1" applyBorder="1" applyAlignment="1" applyProtection="1">
      <alignment horizontal="center" vertical="center"/>
      <protection hidden="1"/>
    </xf>
    <xf numFmtId="0" fontId="42" fillId="5" borderId="14" xfId="0" applyFont="1" applyFill="1" applyBorder="1" applyAlignment="1" applyProtection="1">
      <alignment horizontal="center" vertical="center"/>
      <protection hidden="1"/>
    </xf>
    <xf numFmtId="0" fontId="42" fillId="5" borderId="15" xfId="0" applyFont="1" applyFill="1" applyBorder="1" applyAlignment="1" applyProtection="1">
      <alignment horizontal="center" vertical="center"/>
      <protection hidden="1"/>
    </xf>
    <xf numFmtId="0" fontId="20" fillId="4" borderId="16" xfId="0" applyFont="1" applyFill="1" applyBorder="1" applyAlignment="1" applyProtection="1">
      <alignment horizontal="center" vertical="center"/>
      <protection hidden="1"/>
    </xf>
    <xf numFmtId="0" fontId="20" fillId="4" borderId="1" xfId="0" applyFont="1" applyFill="1" applyBorder="1" applyAlignment="1" applyProtection="1">
      <alignment horizontal="center" vertical="center"/>
      <protection hidden="1"/>
    </xf>
    <xf numFmtId="186" fontId="8" fillId="2" borderId="0" xfId="0" applyNumberFormat="1" applyFont="1" applyFill="1" applyBorder="1" applyAlignment="1" applyProtection="1">
      <alignment horizontal="left" vertical="center"/>
      <protection hidden="1"/>
    </xf>
    <xf numFmtId="186" fontId="7" fillId="0" borderId="0" xfId="0" applyNumberFormat="1" applyFont="1" applyBorder="1" applyAlignment="1" applyProtection="1">
      <alignment horizontal="left" vertical="center"/>
      <protection hidden="1"/>
    </xf>
    <xf numFmtId="0" fontId="28" fillId="0" borderId="61" xfId="0" applyFont="1" applyBorder="1" applyAlignment="1" applyProtection="1">
      <alignment horizontal="center" vertical="center"/>
      <protection hidden="1"/>
    </xf>
    <xf numFmtId="0" fontId="0" fillId="0" borderId="63" xfId="0" applyBorder="1" applyAlignment="1">
      <alignment horizontal="center" vertical="center"/>
    </xf>
    <xf numFmtId="0" fontId="28" fillId="2" borderId="45" xfId="0" applyFont="1" applyFill="1" applyBorder="1" applyAlignment="1" applyProtection="1">
      <alignment horizontal="center" vertical="center" wrapText="1"/>
      <protection hidden="1"/>
    </xf>
    <xf numFmtId="0" fontId="28" fillId="0" borderId="1" xfId="0" applyFont="1" applyBorder="1" applyAlignment="1" applyProtection="1">
      <alignment horizontal="center" vertical="center"/>
      <protection hidden="1"/>
    </xf>
    <xf numFmtId="0" fontId="53" fillId="0" borderId="46" xfId="0" applyFont="1" applyBorder="1" applyAlignment="1" applyProtection="1">
      <alignment vertical="center"/>
      <protection hidden="1"/>
    </xf>
    <xf numFmtId="0" fontId="0" fillId="0" borderId="49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0" xfId="0" applyBorder="1" applyAlignment="1">
      <alignment vertical="center"/>
    </xf>
    <xf numFmtId="0" fontId="28" fillId="2" borderId="51" xfId="0" applyFont="1" applyFill="1" applyBorder="1" applyAlignment="1" applyProtection="1">
      <alignment horizontal="center" vertical="center"/>
      <protection hidden="1"/>
    </xf>
    <xf numFmtId="0" fontId="0" fillId="0" borderId="53" xfId="0" applyBorder="1" applyAlignment="1">
      <alignment horizontal="center" vertical="center"/>
    </xf>
    <xf numFmtId="0" fontId="28" fillId="2" borderId="45" xfId="0" applyFont="1" applyFill="1" applyBorder="1" applyAlignment="1" applyProtection="1">
      <alignment vertical="center" wrapText="1"/>
      <protection hidden="1"/>
    </xf>
    <xf numFmtId="0" fontId="28" fillId="0" borderId="1" xfId="0" applyFont="1" applyBorder="1" applyAlignment="1" applyProtection="1">
      <alignment vertical="center"/>
      <protection hidden="1"/>
    </xf>
    <xf numFmtId="0" fontId="28" fillId="0" borderId="46" xfId="0" applyFont="1" applyBorder="1" applyAlignment="1" applyProtection="1">
      <alignment vertical="center"/>
      <protection hidden="1"/>
    </xf>
    <xf numFmtId="0" fontId="28" fillId="0" borderId="61" xfId="0" applyFont="1" applyBorder="1" applyAlignment="1" applyProtection="1">
      <alignment horizontal="center" vertical="center" wrapText="1"/>
      <protection hidden="1"/>
    </xf>
    <xf numFmtId="0" fontId="0" fillId="0" borderId="63" xfId="0" applyBorder="1" applyAlignment="1">
      <alignment horizontal="center" vertical="center" wrapText="1"/>
    </xf>
    <xf numFmtId="0" fontId="25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vertical="center" wrapText="1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56" fillId="2" borderId="0" xfId="0" applyFont="1" applyFill="1" applyBorder="1" applyAlignment="1" applyProtection="1">
      <alignment horizontal="center" vertical="center"/>
      <protection hidden="1"/>
    </xf>
    <xf numFmtId="0" fontId="55" fillId="2" borderId="0" xfId="0" applyFont="1" applyFill="1" applyBorder="1" applyAlignment="1" applyProtection="1">
      <alignment vertical="center"/>
      <protection hidden="1"/>
    </xf>
    <xf numFmtId="0" fontId="14" fillId="3" borderId="69" xfId="0" applyFont="1" applyFill="1" applyBorder="1" applyAlignment="1" applyProtection="1">
      <alignment horizontal="center" vertical="center"/>
      <protection hidden="1"/>
    </xf>
    <xf numFmtId="0" fontId="14" fillId="3" borderId="39" xfId="0" applyFont="1" applyFill="1" applyBorder="1" applyAlignment="1" applyProtection="1">
      <alignment horizontal="center" vertical="center"/>
      <protection hidden="1"/>
    </xf>
    <xf numFmtId="0" fontId="14" fillId="3" borderId="44" xfId="0" applyFont="1" applyFill="1" applyBorder="1" applyAlignment="1" applyProtection="1">
      <alignment horizontal="center" vertical="center"/>
      <protection hidden="1"/>
    </xf>
    <xf numFmtId="0" fontId="50" fillId="2" borderId="70" xfId="0" applyFont="1" applyFill="1" applyBorder="1" applyAlignment="1" applyProtection="1">
      <alignment horizontal="center" vertical="center"/>
      <protection hidden="1"/>
    </xf>
    <xf numFmtId="0" fontId="50" fillId="2" borderId="42" xfId="0" applyFont="1" applyFill="1" applyBorder="1" applyAlignment="1" applyProtection="1">
      <alignment horizontal="center" vertical="center"/>
      <protection hidden="1"/>
    </xf>
    <xf numFmtId="0" fontId="50" fillId="2" borderId="71" xfId="0" applyFont="1" applyFill="1" applyBorder="1" applyAlignment="1" applyProtection="1">
      <alignment horizontal="center" vertical="center"/>
      <protection hidden="1"/>
    </xf>
    <xf numFmtId="0" fontId="14" fillId="3" borderId="38" xfId="0" applyFont="1" applyFill="1" applyBorder="1" applyAlignment="1" applyProtection="1">
      <alignment horizontal="center" vertical="center"/>
      <protection hidden="1"/>
    </xf>
    <xf numFmtId="0" fontId="53" fillId="0" borderId="44" xfId="0" applyFont="1" applyBorder="1" applyAlignment="1" applyProtection="1">
      <alignment vertical="center"/>
      <protection hidden="1"/>
    </xf>
    <xf numFmtId="0" fontId="14" fillId="3" borderId="6" xfId="0" applyFont="1" applyFill="1" applyBorder="1" applyAlignment="1" applyProtection="1">
      <alignment horizontal="center" vertical="center"/>
      <protection hidden="1"/>
    </xf>
    <xf numFmtId="0" fontId="53" fillId="0" borderId="6" xfId="0" applyFont="1" applyBorder="1" applyAlignment="1" applyProtection="1">
      <alignment vertical="center"/>
      <protection hidden="1"/>
    </xf>
    <xf numFmtId="0" fontId="51" fillId="6" borderId="0" xfId="0" applyFont="1" applyFill="1" applyBorder="1" applyAlignment="1" applyProtection="1">
      <alignment horizontal="center" vertical="center"/>
      <protection hidden="1"/>
    </xf>
    <xf numFmtId="0" fontId="54" fillId="6" borderId="0" xfId="0" applyFont="1" applyFill="1" applyBorder="1" applyAlignment="1" applyProtection="1">
      <alignment horizontal="center" vertical="center"/>
      <protection hidden="1"/>
    </xf>
    <xf numFmtId="0" fontId="53" fillId="0" borderId="0" xfId="0" applyFont="1" applyBorder="1" applyAlignment="1" applyProtection="1">
      <alignment vertical="center"/>
      <protection hidden="1"/>
    </xf>
    <xf numFmtId="0" fontId="53" fillId="0" borderId="7" xfId="0" applyFont="1" applyBorder="1" applyAlignment="1" applyProtection="1">
      <alignment horizontal="center" vertical="center"/>
      <protection hidden="1"/>
    </xf>
    <xf numFmtId="0" fontId="14" fillId="3" borderId="5" xfId="0" applyFont="1" applyFill="1" applyBorder="1" applyAlignment="1" applyProtection="1">
      <alignment horizontal="center" vertical="center"/>
      <protection hidden="1"/>
    </xf>
    <xf numFmtId="0" fontId="14" fillId="3" borderId="6" xfId="0" applyFont="1" applyFill="1" applyBorder="1" applyAlignment="1" applyProtection="1">
      <alignment vertical="center"/>
      <protection hidden="1"/>
    </xf>
    <xf numFmtId="0" fontId="53" fillId="0" borderId="40" xfId="0" applyFont="1" applyBorder="1" applyAlignment="1" applyProtection="1">
      <alignment vertical="center"/>
      <protection hidden="1"/>
    </xf>
    <xf numFmtId="177" fontId="50" fillId="2" borderId="41" xfId="0" applyNumberFormat="1" applyFont="1" applyFill="1" applyBorder="1" applyAlignment="1" applyProtection="1">
      <alignment horizontal="center" vertical="center"/>
      <protection hidden="1"/>
    </xf>
    <xf numFmtId="0" fontId="28" fillId="0" borderId="71" xfId="0" applyFont="1" applyBorder="1" applyAlignment="1" applyProtection="1">
      <alignment vertical="center"/>
      <protection hidden="1"/>
    </xf>
    <xf numFmtId="0" fontId="28" fillId="0" borderId="43" xfId="0" applyFont="1" applyBorder="1" applyAlignment="1" applyProtection="1">
      <alignment vertical="center"/>
      <protection hidden="1"/>
    </xf>
    <xf numFmtId="0" fontId="28" fillId="0" borderId="11" xfId="0" applyFont="1" applyBorder="1" applyAlignment="1" applyProtection="1">
      <alignment horizontal="left" vertical="center" wrapText="1" readingOrder="1"/>
      <protection hidden="1"/>
    </xf>
    <xf numFmtId="0" fontId="28" fillId="0" borderId="11" xfId="0" applyFont="1" applyBorder="1" applyAlignment="1" applyProtection="1">
      <alignment vertical="center" readingOrder="1"/>
      <protection hidden="1"/>
    </xf>
    <xf numFmtId="0" fontId="2" fillId="2" borderId="0" xfId="0" applyFont="1" applyFill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5" fillId="2" borderId="0" xfId="1" applyFont="1" applyFill="1" applyBorder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184" fontId="46" fillId="0" borderId="55" xfId="10" applyNumberFormat="1" applyFont="1" applyBorder="1" applyAlignment="1" applyProtection="1">
      <alignment horizontal="center" vertical="center"/>
      <protection hidden="1"/>
    </xf>
    <xf numFmtId="184" fontId="46" fillId="0" borderId="54" xfId="10" applyNumberFormat="1" applyFont="1" applyBorder="1" applyAlignment="1" applyProtection="1">
      <alignment horizontal="center" vertical="center"/>
      <protection hidden="1"/>
    </xf>
    <xf numFmtId="0" fontId="28" fillId="2" borderId="38" xfId="0" applyFont="1" applyFill="1" applyBorder="1" applyAlignment="1" applyProtection="1">
      <alignment horizontal="left" vertical="center" wrapText="1"/>
      <protection hidden="1"/>
    </xf>
    <xf numFmtId="0" fontId="28" fillId="0" borderId="39" xfId="0" applyFont="1" applyBorder="1" applyAlignment="1" applyProtection="1">
      <alignment horizontal="left" vertical="center"/>
      <protection hidden="1"/>
    </xf>
    <xf numFmtId="0" fontId="53" fillId="0" borderId="39" xfId="0" applyFont="1" applyBorder="1" applyAlignment="1" applyProtection="1">
      <alignment horizontal="left" vertical="center"/>
      <protection hidden="1"/>
    </xf>
    <xf numFmtId="0" fontId="53" fillId="0" borderId="40" xfId="0" applyFont="1" applyBorder="1" applyAlignment="1" applyProtection="1">
      <alignment horizontal="left" vertical="center"/>
      <protection hidden="1"/>
    </xf>
    <xf numFmtId="0" fontId="28" fillId="2" borderId="41" xfId="0" applyFont="1" applyFill="1" applyBorder="1" applyAlignment="1" applyProtection="1">
      <alignment horizontal="center" vertical="center" wrapText="1"/>
      <protection hidden="1"/>
    </xf>
    <xf numFmtId="0" fontId="28" fillId="0" borderId="42" xfId="0" applyFont="1" applyBorder="1" applyAlignment="1" applyProtection="1">
      <alignment horizontal="center" vertical="center"/>
      <protection hidden="1"/>
    </xf>
    <xf numFmtId="0" fontId="53" fillId="0" borderId="42" xfId="0" applyFont="1" applyBorder="1" applyAlignment="1" applyProtection="1">
      <alignment vertical="center"/>
      <protection hidden="1"/>
    </xf>
    <xf numFmtId="0" fontId="53" fillId="0" borderId="43" xfId="0" applyFont="1" applyBorder="1" applyAlignment="1" applyProtection="1">
      <alignment vertical="center"/>
      <protection hidden="1"/>
    </xf>
    <xf numFmtId="0" fontId="28" fillId="2" borderId="55" xfId="0" applyFont="1" applyFill="1" applyBorder="1" applyAlignment="1" applyProtection="1">
      <alignment horizontal="center" vertical="center" wrapText="1"/>
      <protection hidden="1"/>
    </xf>
    <xf numFmtId="0" fontId="53" fillId="0" borderId="55" xfId="0" applyFont="1" applyBorder="1" applyAlignment="1" applyProtection="1">
      <alignment vertical="center"/>
      <protection hidden="1"/>
    </xf>
    <xf numFmtId="0" fontId="28" fillId="0" borderId="64" xfId="0" applyFont="1" applyBorder="1" applyAlignment="1" applyProtection="1">
      <alignment horizontal="left" vertical="center" wrapText="1" readingOrder="1"/>
      <protection hidden="1"/>
    </xf>
    <xf numFmtId="0" fontId="28" fillId="0" borderId="65" xfId="0" applyFont="1" applyBorder="1" applyAlignment="1" applyProtection="1">
      <alignment horizontal="left" vertical="center" wrapText="1" readingOrder="1"/>
      <protection hidden="1"/>
    </xf>
    <xf numFmtId="0" fontId="28" fillId="0" borderId="66" xfId="0" applyFont="1" applyBorder="1" applyAlignment="1" applyProtection="1">
      <alignment horizontal="left" vertical="center" wrapText="1" readingOrder="1"/>
      <protection hidden="1"/>
    </xf>
    <xf numFmtId="0" fontId="28" fillId="0" borderId="67" xfId="0" applyFont="1" applyBorder="1" applyAlignment="1" applyProtection="1">
      <alignment horizontal="left" vertical="center" readingOrder="1"/>
      <protection hidden="1"/>
    </xf>
    <xf numFmtId="0" fontId="28" fillId="0" borderId="14" xfId="0" applyFont="1" applyBorder="1" applyAlignment="1" applyProtection="1">
      <alignment horizontal="left" vertical="center" readingOrder="1"/>
      <protection hidden="1"/>
    </xf>
    <xf numFmtId="0" fontId="28" fillId="0" borderId="68" xfId="0" applyFont="1" applyBorder="1" applyAlignment="1" applyProtection="1">
      <alignment horizontal="left" vertical="center" readingOrder="1"/>
      <protection hidden="1"/>
    </xf>
    <xf numFmtId="0" fontId="46" fillId="2" borderId="61" xfId="0" applyFont="1" applyFill="1" applyBorder="1" applyAlignment="1" applyProtection="1">
      <alignment horizontal="center" vertical="center" wrapText="1"/>
      <protection hidden="1"/>
    </xf>
    <xf numFmtId="0" fontId="53" fillId="0" borderId="72" xfId="0" applyFont="1" applyBorder="1" applyAlignment="1" applyProtection="1">
      <alignment horizontal="center" vertical="center" wrapText="1"/>
      <protection hidden="1"/>
    </xf>
    <xf numFmtId="0" fontId="28" fillId="2" borderId="52" xfId="0" applyFont="1" applyFill="1" applyBorder="1" applyAlignment="1" applyProtection="1">
      <alignment horizontal="center" vertical="center"/>
      <protection hidden="1"/>
    </xf>
    <xf numFmtId="0" fontId="28" fillId="2" borderId="53" xfId="0" applyFont="1" applyFill="1" applyBorder="1" applyAlignment="1" applyProtection="1">
      <alignment horizontal="center" vertical="center"/>
      <protection hidden="1"/>
    </xf>
    <xf numFmtId="0" fontId="28" fillId="2" borderId="38" xfId="0" applyFont="1" applyFill="1" applyBorder="1" applyAlignment="1" applyProtection="1">
      <alignment horizontal="center" vertical="center" wrapText="1"/>
      <protection hidden="1"/>
    </xf>
    <xf numFmtId="0" fontId="53" fillId="0" borderId="44" xfId="0" applyFont="1" applyBorder="1" applyAlignment="1" applyProtection="1">
      <alignment horizontal="center" vertical="center"/>
      <protection hidden="1"/>
    </xf>
    <xf numFmtId="0" fontId="46" fillId="2" borderId="61" xfId="0" applyFont="1" applyFill="1" applyBorder="1" applyAlignment="1" applyProtection="1">
      <alignment horizontal="center" wrapText="1"/>
      <protection hidden="1"/>
    </xf>
    <xf numFmtId="0" fontId="53" fillId="0" borderId="72" xfId="0" applyFont="1" applyBorder="1" applyAlignment="1" applyProtection="1">
      <alignment horizontal="center" wrapText="1"/>
      <protection hidden="1"/>
    </xf>
    <xf numFmtId="0" fontId="28" fillId="2" borderId="39" xfId="0" applyFont="1" applyFill="1" applyBorder="1" applyAlignment="1" applyProtection="1">
      <alignment horizontal="center" vertical="center" wrapText="1"/>
      <protection hidden="1"/>
    </xf>
    <xf numFmtId="0" fontId="28" fillId="2" borderId="40" xfId="0" applyFont="1" applyFill="1" applyBorder="1" applyAlignment="1" applyProtection="1">
      <alignment horizontal="center" vertical="center" wrapText="1"/>
      <protection hidden="1"/>
    </xf>
    <xf numFmtId="0" fontId="28" fillId="2" borderId="45" xfId="0" applyFont="1" applyFill="1" applyBorder="1" applyAlignment="1" applyProtection="1">
      <alignment horizontal="left" vertical="center" wrapText="1"/>
      <protection hidden="1"/>
    </xf>
    <xf numFmtId="0" fontId="28" fillId="2" borderId="1" xfId="0" applyFont="1" applyFill="1" applyBorder="1" applyAlignment="1" applyProtection="1">
      <alignment horizontal="left" vertical="center" wrapText="1"/>
      <protection hidden="1"/>
    </xf>
    <xf numFmtId="0" fontId="28" fillId="2" borderId="46" xfId="0" applyFont="1" applyFill="1" applyBorder="1" applyAlignment="1" applyProtection="1">
      <alignment horizontal="left" vertical="center" wrapText="1"/>
      <protection hidden="1"/>
    </xf>
    <xf numFmtId="0" fontId="28" fillId="2" borderId="47" xfId="0" applyFont="1" applyFill="1" applyBorder="1" applyAlignment="1" applyProtection="1">
      <alignment horizontal="left" vertical="center" wrapText="1"/>
      <protection hidden="1"/>
    </xf>
    <xf numFmtId="0" fontId="28" fillId="2" borderId="0" xfId="0" applyFont="1" applyFill="1" applyBorder="1" applyAlignment="1" applyProtection="1">
      <alignment horizontal="left" vertical="center" wrapText="1"/>
      <protection hidden="1"/>
    </xf>
    <xf numFmtId="0" fontId="28" fillId="2" borderId="48" xfId="0" applyFont="1" applyFill="1" applyBorder="1" applyAlignment="1" applyProtection="1">
      <alignment horizontal="left" vertical="center" wrapText="1"/>
      <protection hidden="1"/>
    </xf>
    <xf numFmtId="0" fontId="28" fillId="2" borderId="49" xfId="0" applyFont="1" applyFill="1" applyBorder="1" applyAlignment="1" applyProtection="1">
      <alignment horizontal="left" vertical="center" wrapText="1"/>
      <protection hidden="1"/>
    </xf>
    <xf numFmtId="0" fontId="28" fillId="2" borderId="2" xfId="0" applyFont="1" applyFill="1" applyBorder="1" applyAlignment="1" applyProtection="1">
      <alignment horizontal="left" vertical="center" wrapText="1"/>
      <protection hidden="1"/>
    </xf>
    <xf numFmtId="0" fontId="28" fillId="2" borderId="50" xfId="0" applyFont="1" applyFill="1" applyBorder="1" applyAlignment="1" applyProtection="1">
      <alignment horizontal="left" vertical="center" wrapText="1"/>
      <protection hidden="1"/>
    </xf>
    <xf numFmtId="0" fontId="28" fillId="0" borderId="62" xfId="0" applyFont="1" applyBorder="1" applyAlignment="1" applyProtection="1">
      <alignment horizontal="center" vertical="center"/>
      <protection hidden="1"/>
    </xf>
    <xf numFmtId="0" fontId="28" fillId="0" borderId="63" xfId="0" applyFont="1" applyBorder="1" applyAlignment="1" applyProtection="1">
      <alignment horizontal="center" vertical="center"/>
      <protection hidden="1"/>
    </xf>
    <xf numFmtId="187" fontId="46" fillId="2" borderId="49" xfId="0" applyNumberFormat="1" applyFont="1" applyFill="1" applyBorder="1" applyAlignment="1" applyProtection="1">
      <alignment horizontal="center" vertical="center" wrapText="1"/>
      <protection hidden="1"/>
    </xf>
    <xf numFmtId="187" fontId="0" fillId="0" borderId="73" xfId="0" applyNumberFormat="1" applyBorder="1" applyAlignment="1">
      <alignment horizontal="center" vertical="center" wrapText="1"/>
    </xf>
    <xf numFmtId="0" fontId="53" fillId="0" borderId="46" xfId="0" applyFont="1" applyBorder="1" applyAlignment="1" applyProtection="1">
      <alignment horizontal="center" vertical="center"/>
      <protection hidden="1"/>
    </xf>
    <xf numFmtId="0" fontId="10" fillId="8" borderId="56" xfId="0" applyFont="1" applyFill="1" applyBorder="1" applyAlignment="1" applyProtection="1">
      <alignment horizontal="center" vertical="center"/>
      <protection hidden="1"/>
    </xf>
    <xf numFmtId="0" fontId="0" fillId="8" borderId="56" xfId="0" applyFont="1" applyFill="1" applyBorder="1" applyAlignment="1" applyProtection="1">
      <alignment horizontal="center" vertical="center"/>
      <protection hidden="1"/>
    </xf>
    <xf numFmtId="0" fontId="10" fillId="0" borderId="56" xfId="0" applyFont="1" applyFill="1" applyBorder="1" applyAlignment="1" applyProtection="1">
      <alignment horizontal="center" vertical="center"/>
      <protection hidden="1"/>
    </xf>
    <xf numFmtId="0" fontId="0" fillId="0" borderId="56" xfId="0" applyFont="1" applyFill="1" applyBorder="1" applyAlignment="1" applyProtection="1">
      <alignment horizontal="center" vertical="center"/>
      <protection hidden="1"/>
    </xf>
    <xf numFmtId="0" fontId="10" fillId="0" borderId="58" xfId="0" applyFont="1" applyFill="1" applyBorder="1" applyAlignment="1" applyProtection="1">
      <alignment vertical="center" wrapText="1" readingOrder="1"/>
      <protection hidden="1"/>
    </xf>
    <xf numFmtId="0" fontId="10" fillId="0" borderId="59" xfId="0" applyFont="1" applyFill="1" applyBorder="1" applyAlignment="1" applyProtection="1">
      <alignment vertical="center" wrapText="1" readingOrder="1"/>
      <protection hidden="1"/>
    </xf>
    <xf numFmtId="0" fontId="10" fillId="0" borderId="60" xfId="0" applyFont="1" applyFill="1" applyBorder="1" applyAlignment="1" applyProtection="1">
      <alignment vertical="center" wrapText="1" readingOrder="1"/>
      <protection hidden="1"/>
    </xf>
    <xf numFmtId="0" fontId="10" fillId="0" borderId="58" xfId="0" applyFont="1" applyFill="1" applyBorder="1" applyAlignment="1" applyProtection="1">
      <alignment horizontal="center" vertical="center" wrapText="1"/>
      <protection hidden="1"/>
    </xf>
    <xf numFmtId="0" fontId="10" fillId="0" borderId="59" xfId="0" applyFont="1" applyFill="1" applyBorder="1" applyAlignment="1" applyProtection="1">
      <alignment horizontal="center" vertical="center" wrapText="1"/>
      <protection hidden="1"/>
    </xf>
    <xf numFmtId="0" fontId="10" fillId="0" borderId="60" xfId="0" applyFont="1" applyFill="1" applyBorder="1" applyAlignment="1" applyProtection="1">
      <alignment horizontal="center" vertical="center" wrapText="1"/>
      <protection hidden="1"/>
    </xf>
    <xf numFmtId="0" fontId="10" fillId="0" borderId="56" xfId="0" applyFont="1" applyFill="1" applyBorder="1" applyAlignment="1" applyProtection="1">
      <alignment horizontal="left" vertical="center" readingOrder="1"/>
      <protection hidden="1"/>
    </xf>
    <xf numFmtId="0" fontId="10" fillId="0" borderId="56" xfId="0" applyFont="1" applyFill="1" applyBorder="1" applyAlignment="1" applyProtection="1">
      <alignment vertical="center" readingOrder="1"/>
      <protection hidden="1"/>
    </xf>
    <xf numFmtId="0" fontId="0" fillId="0" borderId="56" xfId="0" applyFont="1" applyFill="1" applyBorder="1" applyAlignment="1" applyProtection="1">
      <alignment vertical="center"/>
      <protection hidden="1"/>
    </xf>
    <xf numFmtId="0" fontId="10" fillId="0" borderId="56" xfId="0" applyFont="1" applyBorder="1" applyAlignment="1" applyProtection="1">
      <alignment horizontal="left" vertical="center" wrapText="1" readingOrder="1"/>
      <protection hidden="1"/>
    </xf>
    <xf numFmtId="0" fontId="10" fillId="0" borderId="56" xfId="0" applyFont="1" applyBorder="1" applyAlignment="1" applyProtection="1">
      <alignment vertical="center" readingOrder="1"/>
      <protection hidden="1"/>
    </xf>
    <xf numFmtId="177" fontId="10" fillId="8" borderId="56" xfId="0" applyNumberFormat="1" applyFont="1" applyFill="1" applyBorder="1" applyAlignment="1" applyProtection="1">
      <alignment horizontal="center" vertical="center"/>
      <protection hidden="1"/>
    </xf>
    <xf numFmtId="0" fontId="10" fillId="0" borderId="56" xfId="0" applyFont="1" applyFill="1" applyBorder="1" applyAlignment="1" applyProtection="1">
      <alignment horizontal="center" vertical="center" wrapText="1"/>
      <protection hidden="1"/>
    </xf>
    <xf numFmtId="0" fontId="10" fillId="0" borderId="56" xfId="0" applyFont="1" applyFill="1" applyBorder="1" applyAlignment="1" applyProtection="1">
      <alignment horizontal="left" vertical="center" wrapText="1"/>
      <protection hidden="1"/>
    </xf>
    <xf numFmtId="0" fontId="10" fillId="0" borderId="57" xfId="0" applyFont="1" applyFill="1" applyBorder="1" applyAlignment="1" applyProtection="1">
      <alignment horizontal="left" vertical="center" wrapText="1"/>
      <protection hidden="1"/>
    </xf>
    <xf numFmtId="0" fontId="10" fillId="0" borderId="56" xfId="0" applyFont="1" applyFill="1" applyBorder="1" applyAlignment="1" applyProtection="1">
      <alignment vertical="center" wrapText="1"/>
      <protection hidden="1"/>
    </xf>
    <xf numFmtId="0" fontId="10" fillId="0" borderId="56" xfId="0" applyFont="1" applyFill="1" applyBorder="1" applyAlignment="1" applyProtection="1">
      <alignment vertical="center"/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0" fillId="0" borderId="9" xfId="0" applyFont="1" applyFill="1" applyBorder="1" applyAlignment="1" applyProtection="1">
      <alignment vertical="center"/>
      <protection hidden="1"/>
    </xf>
    <xf numFmtId="0" fontId="12" fillId="0" borderId="10" xfId="0" applyFont="1" applyFill="1" applyBorder="1" applyAlignment="1" applyProtection="1">
      <alignment vertical="center"/>
      <protection hidden="1"/>
    </xf>
    <xf numFmtId="0" fontId="18" fillId="0" borderId="11" xfId="0" applyFont="1" applyFill="1" applyBorder="1" applyAlignment="1" applyProtection="1">
      <alignment vertical="center"/>
      <protection hidden="1"/>
    </xf>
    <xf numFmtId="177" fontId="18" fillId="7" borderId="11" xfId="0" applyNumberFormat="1" applyFont="1" applyFill="1" applyBorder="1" applyAlignment="1" applyProtection="1">
      <alignment horizontal="center" vertical="center"/>
      <protection locked="0"/>
    </xf>
    <xf numFmtId="0" fontId="0" fillId="7" borderId="11" xfId="0" applyFont="1" applyFill="1" applyBorder="1" applyAlignment="1" applyProtection="1">
      <alignment vertical="center"/>
      <protection locked="0"/>
    </xf>
    <xf numFmtId="177" fontId="18" fillId="8" borderId="11" xfId="0" applyNumberFormat="1" applyFont="1" applyFill="1" applyBorder="1" applyAlignment="1" applyProtection="1">
      <alignment horizontal="center" vertical="center"/>
      <protection hidden="1"/>
    </xf>
    <xf numFmtId="0" fontId="0" fillId="8" borderId="12" xfId="0" applyFont="1" applyFill="1" applyBorder="1" applyAlignment="1" applyProtection="1">
      <alignment vertical="center"/>
      <protection hidden="1"/>
    </xf>
    <xf numFmtId="0" fontId="28" fillId="0" borderId="0" xfId="0" applyFont="1" applyFill="1" applyBorder="1" applyAlignment="1" applyProtection="1">
      <alignment vertical="center"/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0" fontId="29" fillId="0" borderId="8" xfId="0" applyFont="1" applyFill="1" applyBorder="1" applyAlignment="1" applyProtection="1">
      <alignment horizontal="center" vertical="center"/>
      <protection hidden="1"/>
    </xf>
    <xf numFmtId="0" fontId="29" fillId="0" borderId="4" xfId="0" applyFont="1" applyFill="1" applyBorder="1" applyAlignment="1" applyProtection="1">
      <alignment horizontal="center" vertical="center"/>
      <protection hidden="1"/>
    </xf>
    <xf numFmtId="0" fontId="0" fillId="0" borderId="4" xfId="0" applyFont="1" applyFill="1" applyBorder="1" applyAlignment="1" applyProtection="1">
      <alignment vertical="center"/>
      <protection hidden="1"/>
    </xf>
    <xf numFmtId="0" fontId="8" fillId="2" borderId="17" xfId="0" applyFont="1" applyFill="1" applyBorder="1" applyAlignment="1" applyProtection="1">
      <alignment horizontal="right" vertical="center"/>
      <protection hidden="1"/>
    </xf>
    <xf numFmtId="0" fontId="8" fillId="2" borderId="19" xfId="0" applyFont="1" applyFill="1" applyBorder="1" applyAlignment="1" applyProtection="1">
      <alignment horizontal="right" vertical="center"/>
      <protection hidden="1"/>
    </xf>
  </cellXfs>
  <cellStyles count="11">
    <cellStyle name="一般" xfId="0" builtinId="0"/>
    <cellStyle name="一般 2" xfId="1" xr:uid="{00000000-0005-0000-0000-000001000000}"/>
    <cellStyle name="一般 2 2" xfId="6" xr:uid="{00000000-0005-0000-0000-000002000000}"/>
    <cellStyle name="一般 3" xfId="7" xr:uid="{00000000-0005-0000-0000-000003000000}"/>
    <cellStyle name="一般 4" xfId="2" xr:uid="{00000000-0005-0000-0000-000004000000}"/>
    <cellStyle name="千分位" xfId="10" builtinId="3"/>
    <cellStyle name="千分位 2" xfId="3" xr:uid="{00000000-0005-0000-0000-000006000000}"/>
    <cellStyle name="千分位 2 2" xfId="9" xr:uid="{00000000-0005-0000-0000-000007000000}"/>
    <cellStyle name="千分位 3" xfId="5" xr:uid="{00000000-0005-0000-0000-000008000000}"/>
    <cellStyle name="貨幣 2" xfId="4" xr:uid="{00000000-0005-0000-0000-000009000000}"/>
    <cellStyle name="貨幣 3" xfId="8" xr:uid="{00000000-0005-0000-0000-00000A000000}"/>
  </cellStyles>
  <dxfs count="0"/>
  <tableStyles count="0" defaultTableStyle="TableStyleMedium2" defaultPivotStyle="PivotStyleLight16"/>
  <colors>
    <mruColors>
      <color rgb="FFE35205"/>
      <color rgb="FFF68621"/>
      <color rgb="FF000066"/>
      <color rgb="FF00AAE0"/>
      <color rgb="FF595959"/>
      <color rgb="FF006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124832</xdr:colOff>
      <xdr:row>42</xdr:row>
      <xdr:rowOff>103909</xdr:rowOff>
    </xdr:from>
    <xdr:to>
      <xdr:col>10</xdr:col>
      <xdr:colOff>1575955</xdr:colOff>
      <xdr:row>100</xdr:row>
      <xdr:rowOff>199639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4832" y="22808045"/>
          <a:ext cx="16812350" cy="12149185"/>
        </a:xfrm>
        <a:prstGeom prst="rect">
          <a:avLst/>
        </a:prstGeom>
      </xdr:spPr>
    </xdr:pic>
    <xdr:clientData/>
  </xdr:twoCellAnchor>
  <xdr:twoCellAnchor editAs="oneCell">
    <xdr:from>
      <xdr:col>0</xdr:col>
      <xdr:colOff>277090</xdr:colOff>
      <xdr:row>100</xdr:row>
      <xdr:rowOff>59753</xdr:rowOff>
    </xdr:from>
    <xdr:to>
      <xdr:col>10</xdr:col>
      <xdr:colOff>1447834</xdr:colOff>
      <xdr:row>136</xdr:row>
      <xdr:rowOff>34637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11327"/>
        <a:stretch/>
      </xdr:blipFill>
      <xdr:spPr>
        <a:xfrm>
          <a:off x="277090" y="34817344"/>
          <a:ext cx="16531971" cy="74563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410"/>
  <sheetViews>
    <sheetView tabSelected="1" zoomScale="70" zoomScaleNormal="70" workbookViewId="0">
      <selection activeCell="B7" sqref="B7"/>
    </sheetView>
  </sheetViews>
  <sheetFormatPr defaultColWidth="9" defaultRowHeight="15.75"/>
  <cols>
    <col min="1" max="1" width="23" style="94" bestFit="1" customWidth="1"/>
    <col min="2" max="2" width="25" style="94" customWidth="1"/>
    <col min="3" max="3" width="18.625" style="94" bestFit="1" customWidth="1"/>
    <col min="4" max="4" width="18.125" style="94" customWidth="1"/>
    <col min="5" max="5" width="14.875" style="94" customWidth="1"/>
    <col min="6" max="7" width="9" style="94"/>
    <col min="8" max="8" width="22" style="94" customWidth="1"/>
    <col min="9" max="9" width="32.875" style="94" bestFit="1" customWidth="1"/>
    <col min="10" max="10" width="9" style="94"/>
    <col min="11" max="11" width="11.375" style="94" customWidth="1"/>
    <col min="12" max="51" width="9" style="12"/>
    <col min="52" max="16384" width="9" style="94"/>
  </cols>
  <sheetData>
    <row r="1" spans="1:11" ht="36.75" thickBot="1">
      <c r="A1" s="160" t="s">
        <v>96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8.5" thickTop="1" thickBot="1">
      <c r="A2" s="162" t="s">
        <v>84</v>
      </c>
      <c r="B2" s="163"/>
      <c r="C2" s="163"/>
      <c r="D2" s="163"/>
      <c r="E2" s="163"/>
      <c r="F2" s="163"/>
      <c r="G2" s="163"/>
      <c r="H2" s="163"/>
      <c r="I2" s="163"/>
      <c r="J2" s="163"/>
      <c r="K2" s="164"/>
    </row>
    <row r="3" spans="1:11" ht="20.25">
      <c r="A3" s="165" t="s">
        <v>0</v>
      </c>
      <c r="B3" s="166"/>
      <c r="C3" s="166"/>
      <c r="D3" s="95"/>
      <c r="E3" s="95"/>
      <c r="F3" s="95"/>
      <c r="G3" s="95"/>
      <c r="H3" s="96" t="s">
        <v>85</v>
      </c>
      <c r="I3" s="167">
        <f ca="1">NOW()</f>
        <v>45126.503557175929</v>
      </c>
      <c r="J3" s="168"/>
      <c r="K3" s="291" t="s">
        <v>122</v>
      </c>
    </row>
    <row r="4" spans="1:11" ht="18.75">
      <c r="A4" s="97"/>
      <c r="B4" s="98"/>
      <c r="C4" s="98"/>
      <c r="D4" s="99"/>
      <c r="E4" s="99"/>
      <c r="F4" s="99"/>
      <c r="G4" s="99"/>
      <c r="H4" s="99"/>
      <c r="I4" s="99"/>
      <c r="J4" s="99"/>
      <c r="K4" s="292" t="s">
        <v>123</v>
      </c>
    </row>
    <row r="5" spans="1:11" ht="27">
      <c r="A5" s="83" t="s">
        <v>59</v>
      </c>
      <c r="B5" s="99"/>
      <c r="C5" s="99"/>
      <c r="D5" s="99"/>
      <c r="E5" s="99"/>
      <c r="F5" s="99"/>
      <c r="G5" s="99"/>
      <c r="H5" s="99"/>
      <c r="I5" s="99"/>
      <c r="J5" s="99"/>
      <c r="K5" s="100"/>
    </row>
    <row r="6" spans="1:11" ht="19.5" thickBot="1">
      <c r="A6" s="9" t="s">
        <v>4</v>
      </c>
      <c r="B6" s="99"/>
      <c r="C6" s="99"/>
      <c r="D6" s="99"/>
      <c r="E6" s="99"/>
      <c r="F6" s="99"/>
      <c r="G6" s="99"/>
      <c r="H6" s="2"/>
      <c r="I6" s="3"/>
      <c r="J6" s="99"/>
      <c r="K6" s="101"/>
    </row>
    <row r="7" spans="1:11" ht="19.5" thickBot="1">
      <c r="A7" s="102" t="s">
        <v>11</v>
      </c>
      <c r="B7" s="103" t="s">
        <v>12</v>
      </c>
      <c r="C7" s="104"/>
      <c r="D7" s="1" t="s">
        <v>86</v>
      </c>
      <c r="E7" s="103">
        <v>70</v>
      </c>
      <c r="F7" s="99"/>
      <c r="G7" s="99"/>
      <c r="H7" s="99"/>
      <c r="I7" s="98"/>
      <c r="J7" s="104"/>
      <c r="K7" s="105"/>
    </row>
    <row r="8" spans="1:11" ht="19.5" thickBot="1">
      <c r="A8" s="102" t="s">
        <v>87</v>
      </c>
      <c r="B8" s="103" t="s">
        <v>7</v>
      </c>
      <c r="C8" s="104"/>
      <c r="D8" s="1" t="s">
        <v>88</v>
      </c>
      <c r="E8" s="103">
        <v>1</v>
      </c>
      <c r="F8" s="99"/>
      <c r="G8" s="99"/>
      <c r="H8" s="99"/>
      <c r="I8" s="98"/>
      <c r="J8" s="104"/>
      <c r="K8" s="105"/>
    </row>
    <row r="9" spans="1:11" ht="19.5" thickBot="1">
      <c r="A9" s="102" t="s">
        <v>21</v>
      </c>
      <c r="B9" s="103" t="s">
        <v>82</v>
      </c>
      <c r="C9" s="104"/>
      <c r="D9" s="1" t="s">
        <v>89</v>
      </c>
      <c r="E9" s="103">
        <v>9</v>
      </c>
      <c r="F9" s="82" t="str">
        <f>IF(OR(E9&gt;31,E9&lt;1),"**日期有誤,請重新輸入"," ")</f>
        <v xml:space="preserve"> </v>
      </c>
      <c r="G9" s="99"/>
      <c r="H9" s="99"/>
      <c r="I9" s="98"/>
      <c r="J9" s="104"/>
      <c r="K9" s="105"/>
    </row>
    <row r="10" spans="1:11" ht="19.5" thickBot="1">
      <c r="A10" s="106"/>
      <c r="B10" s="99"/>
      <c r="C10" s="107" t="s">
        <v>2</v>
      </c>
      <c r="D10" s="1" t="s">
        <v>10</v>
      </c>
      <c r="E10" s="108">
        <f ca="1">ACT_Core!G1</f>
        <v>43</v>
      </c>
      <c r="F10" s="82" t="str">
        <f ca="1">IF(AND(B16="15年",OR(E10&gt;60,E10&lt;3)),"*投保年齡不符,繳費15年期,投保年齡3~60歲",IF(AND(B16="20年",OR(E10&gt;55,E10&lt;3)),"*投保年齡不符,繳費20年期,投保年齡3~55歲"," "))</f>
        <v xml:space="preserve"> </v>
      </c>
      <c r="G10" s="99"/>
      <c r="H10" s="99"/>
      <c r="I10" s="85"/>
      <c r="J10" s="85"/>
      <c r="K10" s="86"/>
    </row>
    <row r="11" spans="1:11" ht="18.75">
      <c r="A11" s="106"/>
      <c r="B11" s="99"/>
      <c r="C11" s="107"/>
      <c r="D11" s="1"/>
      <c r="E11" s="84" t="s">
        <v>60</v>
      </c>
      <c r="F11" s="82"/>
      <c r="G11" s="84"/>
      <c r="H11" s="99"/>
      <c r="I11" s="85"/>
      <c r="J11" s="85"/>
      <c r="K11" s="86"/>
    </row>
    <row r="12" spans="1:11" ht="18.75" customHeight="1">
      <c r="A12" s="106"/>
      <c r="B12" s="109"/>
      <c r="C12" s="110"/>
      <c r="D12" s="104"/>
      <c r="E12" s="84" t="s">
        <v>80</v>
      </c>
      <c r="F12" s="99"/>
      <c r="G12" s="99"/>
      <c r="H12" s="84"/>
      <c r="I12" s="84"/>
      <c r="J12" s="84"/>
      <c r="K12" s="91"/>
    </row>
    <row r="13" spans="1:11" ht="27.75" customHeight="1" thickBot="1">
      <c r="A13" s="83" t="s">
        <v>13</v>
      </c>
      <c r="B13" s="99"/>
      <c r="C13" s="99"/>
      <c r="D13" s="99"/>
      <c r="E13" s="84" t="s">
        <v>81</v>
      </c>
      <c r="F13" s="99"/>
      <c r="G13" s="99"/>
      <c r="H13" s="84"/>
      <c r="I13" s="84"/>
      <c r="J13" s="84"/>
      <c r="K13" s="91"/>
    </row>
    <row r="14" spans="1:11" ht="20.25">
      <c r="A14" s="10"/>
      <c r="B14" s="4" t="str">
        <f>A1</f>
        <v>安達人壽一路照護定期健康保險</v>
      </c>
      <c r="C14" s="95"/>
      <c r="D14" s="95"/>
      <c r="E14" s="111"/>
      <c r="F14" s="95"/>
      <c r="G14" s="95"/>
      <c r="H14" s="95"/>
      <c r="I14" s="95"/>
      <c r="J14" s="95"/>
      <c r="K14" s="112"/>
    </row>
    <row r="15" spans="1:11" ht="31.5" customHeight="1" thickBot="1">
      <c r="A15" s="106"/>
      <c r="B15" s="99"/>
      <c r="C15" s="99"/>
      <c r="D15" s="99"/>
      <c r="E15" s="93" t="str">
        <f ca="1">IF(AND(E10&lt;=15,E10&gt;=3,E16&lt;250000),"3歲至15歲，最低投保金額為25萬",IF(AND(E10&lt;=15,E10&gt;=3,E16&gt;1000000),"3歲至15歲，最高投保金額為100萬",IF(AND(E10&gt;=16,E16&lt;250000),"16歲以上，最低投保金額為25萬",IF(AND(E10&gt;=16,E10&lt;=50,OR(B9="1級",B9="2級",B9="3級",B9="4級"),E16&gt;2000000),"16~50歲，職業等級1-4級，累計最高投保金額為200萬",IF(AND(E10&gt;=16,E10&lt;=50,OR(B9="5級",B9="6級"),E16&gt;500000),"16~50歲，職業等級5-6級，累計最高投保金額為50萬",IF(AND(E10&gt;=51,E10&lt;=60,OR(B9="1級",B9="2級",B9="3級",B9="4級"),E16&gt;1500000),"51~60歲，職業等級1-4級，累計最高投保金額為150萬",IF(AND(E10&gt;=51,E10&lt;=60,OR(B9="5級",B9="6級"),E16&gt;500000),"51~60歲，職業等級5-6級，累計最高投保金額為50萬"," ")))))))</f>
        <v xml:space="preserve"> </v>
      </c>
      <c r="F15" s="99"/>
      <c r="G15" s="99"/>
      <c r="H15" s="99"/>
      <c r="I15" s="99"/>
      <c r="J15" s="99"/>
      <c r="K15" s="101"/>
    </row>
    <row r="16" spans="1:11" ht="24.75" thickBot="1">
      <c r="A16" s="92" t="s">
        <v>90</v>
      </c>
      <c r="B16" s="103" t="s">
        <v>99</v>
      </c>
      <c r="C16" s="104"/>
      <c r="D16" s="113" t="s">
        <v>1</v>
      </c>
      <c r="E16" s="114">
        <v>2000000</v>
      </c>
      <c r="F16" s="82"/>
      <c r="G16" s="113"/>
      <c r="H16" s="115" t="s">
        <v>91</v>
      </c>
      <c r="I16" s="116">
        <f ca="1">IF(AND(F10=" ",E15=" "),ACT_Core!J3,"不符合投保規則")</f>
        <v>67200</v>
      </c>
      <c r="J16" s="99"/>
      <c r="K16" s="105"/>
    </row>
    <row r="17" spans="1:11" ht="25.5" customHeight="1" thickBot="1">
      <c r="A17" s="92" t="s">
        <v>95</v>
      </c>
      <c r="B17" s="117">
        <f ca="1">76-E10</f>
        <v>33</v>
      </c>
      <c r="C17" s="104"/>
      <c r="D17" s="8" t="s">
        <v>22</v>
      </c>
      <c r="E17" s="8"/>
      <c r="F17" s="99"/>
      <c r="G17" s="104"/>
      <c r="H17" s="99"/>
      <c r="I17" s="99"/>
      <c r="J17" s="99"/>
      <c r="K17" s="105"/>
    </row>
    <row r="18" spans="1:11" ht="25.5" customHeight="1">
      <c r="A18" s="128" t="s">
        <v>94</v>
      </c>
      <c r="B18" s="127"/>
      <c r="C18" s="104"/>
      <c r="D18" s="8"/>
      <c r="E18" s="8"/>
      <c r="F18" s="99"/>
      <c r="G18" s="104"/>
      <c r="H18" s="99"/>
      <c r="I18" s="99"/>
      <c r="J18" s="99"/>
      <c r="K18" s="105"/>
    </row>
    <row r="19" spans="1:11" ht="25.5" customHeight="1">
      <c r="A19" s="92"/>
      <c r="B19" s="118" t="str">
        <f ca="1">IF(AND(B16="15年",OR(E10&gt;60,E10&lt;3)),"*投保年齡不符,繳費15年期,投保年齡3~60歲",IF(AND(B16="20年",OR(E10&gt;55,E10&lt;3)),"*投保年齡不符,繳費20年期,投保年齡3~55歲"," "))</f>
        <v xml:space="preserve"> </v>
      </c>
      <c r="C19" s="104"/>
      <c r="D19" s="84" t="s">
        <v>61</v>
      </c>
      <c r="E19" s="99"/>
      <c r="F19" s="99"/>
      <c r="G19" s="104"/>
      <c r="H19" s="115"/>
      <c r="I19" s="119"/>
      <c r="J19" s="99"/>
      <c r="K19" s="105"/>
    </row>
    <row r="20" spans="1:11" ht="24" thickBot="1">
      <c r="A20" s="106"/>
      <c r="B20" s="99"/>
      <c r="C20" s="104"/>
      <c r="D20" s="8" t="s">
        <v>62</v>
      </c>
      <c r="E20" s="8"/>
      <c r="F20" s="104"/>
      <c r="G20" s="113"/>
      <c r="H20" s="120"/>
      <c r="I20" s="121"/>
      <c r="J20" s="104"/>
      <c r="K20" s="105"/>
    </row>
    <row r="21" spans="1:11" ht="27" customHeight="1" thickBot="1">
      <c r="A21" s="92" t="s">
        <v>92</v>
      </c>
      <c r="B21" s="103" t="s">
        <v>113</v>
      </c>
      <c r="C21" s="104"/>
      <c r="D21" s="99"/>
      <c r="E21" s="99"/>
      <c r="F21" s="104"/>
      <c r="G21" s="113"/>
      <c r="H21" s="113"/>
      <c r="I21" s="122"/>
      <c r="J21" s="104"/>
      <c r="K21" s="105"/>
    </row>
    <row r="22" spans="1:11" ht="15" customHeight="1">
      <c r="A22" s="123"/>
      <c r="B22" s="129" t="str">
        <f>IF(B21="月繳","月繳首期須繳交2個月保費","")</f>
        <v/>
      </c>
      <c r="C22" s="104"/>
      <c r="D22" s="8"/>
      <c r="E22" s="8"/>
      <c r="F22" s="104"/>
      <c r="G22" s="113"/>
      <c r="H22" s="113"/>
      <c r="I22" s="122"/>
      <c r="J22" s="104"/>
      <c r="K22" s="105"/>
    </row>
    <row r="23" spans="1:11" ht="24.75" customHeight="1" thickBot="1">
      <c r="A23" s="124"/>
      <c r="B23" s="125"/>
      <c r="C23" s="125"/>
      <c r="D23" s="11"/>
      <c r="E23" s="11"/>
      <c r="F23" s="125"/>
      <c r="G23" s="125"/>
      <c r="H23" s="125"/>
      <c r="I23" s="125"/>
      <c r="J23" s="125"/>
      <c r="K23" s="126"/>
    </row>
    <row r="24" spans="1:11" s="12" customFormat="1" ht="16.5" thickTop="1"/>
    <row r="25" spans="1:11" s="12" customFormat="1"/>
    <row r="26" spans="1:11" s="12" customFormat="1"/>
    <row r="27" spans="1:11" s="12" customFormat="1"/>
    <row r="28" spans="1:11" s="12" customFormat="1"/>
    <row r="29" spans="1:11" s="12" customFormat="1"/>
    <row r="30" spans="1:11" s="12" customFormat="1"/>
    <row r="31" spans="1:11" s="12" customFormat="1"/>
    <row r="32" spans="1:11" s="12" customFormat="1"/>
    <row r="33" s="12" customFormat="1"/>
    <row r="34" s="12" customFormat="1"/>
    <row r="35" s="12" customFormat="1"/>
    <row r="36" s="12" customFormat="1"/>
    <row r="37" s="12" customFormat="1"/>
    <row r="38" s="12" customFormat="1"/>
    <row r="39" s="12" customFormat="1"/>
    <row r="40" s="12" customFormat="1"/>
    <row r="41" s="12" customFormat="1"/>
    <row r="42" s="12" customFormat="1"/>
    <row r="43" s="12" customFormat="1"/>
    <row r="44" s="12" customFormat="1"/>
    <row r="45" s="12" customFormat="1"/>
    <row r="46" s="12" customFormat="1"/>
    <row r="47" s="12" customFormat="1"/>
    <row r="48" s="12" customFormat="1"/>
    <row r="49" s="12" customFormat="1"/>
    <row r="50" s="12" customFormat="1"/>
    <row r="51" s="12" customFormat="1"/>
    <row r="52" s="12" customFormat="1"/>
    <row r="53" s="12" customFormat="1"/>
    <row r="54" s="12" customFormat="1"/>
    <row r="55" s="12" customFormat="1"/>
    <row r="56" s="12" customFormat="1"/>
    <row r="57" s="12" customFormat="1"/>
    <row r="58" s="12" customFormat="1"/>
    <row r="59" s="12" customFormat="1"/>
    <row r="60" s="12" customFormat="1"/>
    <row r="61" s="12" customFormat="1"/>
    <row r="62" s="12" customFormat="1"/>
    <row r="63" s="12" customFormat="1"/>
    <row r="64" s="12" customFormat="1"/>
    <row r="65" s="12" customFormat="1"/>
    <row r="66" s="12" customFormat="1"/>
    <row r="67" s="12" customFormat="1"/>
    <row r="68" s="12" customFormat="1"/>
    <row r="69" s="12" customFormat="1"/>
    <row r="70" s="12" customFormat="1"/>
    <row r="71" s="12" customFormat="1"/>
    <row r="72" s="12" customFormat="1"/>
    <row r="73" s="12" customFormat="1"/>
    <row r="74" s="12" customFormat="1"/>
    <row r="75" s="12" customFormat="1"/>
    <row r="76" s="12" customFormat="1"/>
    <row r="77" s="12" customFormat="1"/>
    <row r="78" s="12" customFormat="1"/>
    <row r="79" s="12" customFormat="1"/>
    <row r="80" s="12" customFormat="1"/>
    <row r="81" s="12" customFormat="1"/>
    <row r="82" s="12" customFormat="1"/>
    <row r="83" s="12" customFormat="1"/>
    <row r="84" s="12" customFormat="1"/>
    <row r="85" s="12" customFormat="1"/>
    <row r="86" s="12" customFormat="1"/>
    <row r="87" s="12" customFormat="1"/>
    <row r="88" s="12" customFormat="1"/>
    <row r="89" s="12" customFormat="1"/>
    <row r="90" s="12" customFormat="1"/>
    <row r="91" s="12" customFormat="1"/>
    <row r="92" s="12" customFormat="1"/>
    <row r="93" s="12" customFormat="1"/>
    <row r="94" s="12" customFormat="1"/>
    <row r="95" s="12" customFormat="1"/>
    <row r="96" s="12" customFormat="1"/>
    <row r="97" s="12" customFormat="1"/>
    <row r="98" s="12" customFormat="1"/>
    <row r="99" s="12" customFormat="1"/>
    <row r="100" s="12" customFormat="1"/>
    <row r="101" s="12" customFormat="1"/>
    <row r="102" s="12" customFormat="1"/>
    <row r="103" s="12" customFormat="1"/>
    <row r="104" s="12" customFormat="1"/>
    <row r="105" s="12" customFormat="1"/>
    <row r="106" s="12" customFormat="1"/>
    <row r="107" s="12" customFormat="1"/>
    <row r="108" s="12" customFormat="1"/>
    <row r="109" s="12" customFormat="1"/>
    <row r="110" s="12" customFormat="1"/>
    <row r="111" s="12" customFormat="1"/>
    <row r="112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  <row r="131" s="12" customFormat="1"/>
    <row r="132" s="12" customFormat="1"/>
    <row r="133" s="12" customFormat="1"/>
    <row r="134" s="12" customFormat="1"/>
    <row r="135" s="12" customFormat="1"/>
    <row r="136" s="12" customFormat="1"/>
    <row r="137" s="12" customFormat="1"/>
    <row r="138" s="12" customFormat="1"/>
    <row r="139" s="12" customFormat="1"/>
    <row r="140" s="12" customFormat="1"/>
    <row r="141" s="12" customFormat="1"/>
    <row r="142" s="12" customFormat="1"/>
    <row r="143" s="12" customFormat="1"/>
    <row r="144" s="12" customFormat="1"/>
    <row r="145" s="12" customFormat="1"/>
    <row r="146" s="12" customFormat="1"/>
    <row r="147" s="12" customFormat="1"/>
    <row r="148" s="12" customFormat="1"/>
    <row r="149" s="12" customFormat="1"/>
    <row r="150" s="12" customFormat="1"/>
    <row r="151" s="12" customFormat="1"/>
    <row r="152" s="12" customFormat="1"/>
    <row r="153" s="12" customFormat="1"/>
    <row r="154" s="12" customFormat="1"/>
    <row r="155" s="12" customFormat="1"/>
    <row r="156" s="12" customFormat="1"/>
    <row r="157" s="12" customFormat="1"/>
    <row r="158" s="12" customFormat="1"/>
    <row r="159" s="12" customFormat="1"/>
    <row r="160" s="12" customFormat="1"/>
    <row r="161" s="12" customFormat="1"/>
    <row r="162" s="12" customFormat="1"/>
    <row r="163" s="12" customFormat="1"/>
    <row r="164" s="12" customFormat="1"/>
    <row r="165" s="12" customFormat="1"/>
    <row r="166" s="12" customFormat="1"/>
    <row r="167" s="12" customFormat="1"/>
    <row r="168" s="12" customFormat="1"/>
    <row r="169" s="12" customFormat="1"/>
    <row r="170" s="12" customFormat="1"/>
    <row r="171" s="12" customFormat="1"/>
    <row r="172" s="12" customFormat="1"/>
    <row r="173" s="12" customFormat="1"/>
    <row r="174" s="12" customFormat="1"/>
    <row r="175" s="12" customFormat="1"/>
    <row r="176" s="12" customFormat="1"/>
    <row r="177" s="12" customFormat="1"/>
    <row r="178" s="12" customFormat="1"/>
    <row r="179" s="12" customFormat="1"/>
    <row r="180" s="12" customFormat="1"/>
    <row r="181" s="12" customFormat="1"/>
    <row r="182" s="12" customFormat="1"/>
    <row r="183" s="12" customFormat="1"/>
    <row r="184" s="12" customFormat="1"/>
    <row r="185" s="12" customFormat="1"/>
    <row r="186" s="12" customFormat="1"/>
    <row r="187" s="12" customFormat="1"/>
    <row r="188" s="12" customFormat="1"/>
    <row r="189" s="12" customFormat="1"/>
    <row r="190" s="12" customFormat="1"/>
    <row r="191" s="12" customFormat="1"/>
    <row r="192" s="12" customFormat="1"/>
    <row r="193" s="12" customFormat="1"/>
    <row r="194" s="12" customFormat="1"/>
    <row r="195" s="12" customFormat="1"/>
    <row r="196" s="12" customFormat="1"/>
    <row r="197" s="12" customFormat="1"/>
    <row r="198" s="12" customFormat="1"/>
    <row r="199" s="12" customFormat="1"/>
    <row r="200" s="12" customFormat="1"/>
    <row r="201" s="12" customFormat="1"/>
    <row r="202" s="12" customFormat="1"/>
    <row r="203" s="12" customFormat="1"/>
    <row r="204" s="12" customFormat="1"/>
    <row r="205" s="12" customFormat="1"/>
    <row r="206" s="12" customFormat="1"/>
    <row r="207" s="12" customFormat="1"/>
    <row r="208" s="12" customFormat="1"/>
    <row r="209" s="12" customFormat="1"/>
    <row r="210" s="12" customFormat="1"/>
    <row r="211" s="12" customFormat="1"/>
    <row r="212" s="12" customFormat="1"/>
    <row r="213" s="12" customFormat="1"/>
    <row r="214" s="12" customFormat="1"/>
    <row r="215" s="12" customFormat="1"/>
    <row r="216" s="12" customFormat="1"/>
    <row r="217" s="12" customFormat="1"/>
    <row r="218" s="12" customFormat="1"/>
    <row r="219" s="12" customFormat="1"/>
    <row r="220" s="12" customFormat="1"/>
    <row r="221" s="12" customFormat="1"/>
    <row r="222" s="12" customFormat="1"/>
    <row r="223" s="12" customFormat="1"/>
    <row r="224" s="12" customFormat="1"/>
    <row r="225" s="12" customFormat="1"/>
    <row r="226" s="12" customFormat="1"/>
    <row r="227" s="12" customFormat="1"/>
    <row r="228" s="12" customFormat="1"/>
    <row r="229" s="12" customFormat="1"/>
    <row r="230" s="12" customFormat="1"/>
    <row r="231" s="12" customFormat="1"/>
    <row r="232" s="12" customFormat="1"/>
    <row r="233" s="12" customFormat="1"/>
    <row r="234" s="12" customFormat="1"/>
    <row r="235" s="12" customFormat="1"/>
    <row r="236" s="12" customFormat="1"/>
    <row r="237" s="12" customFormat="1"/>
    <row r="238" s="12" customFormat="1"/>
    <row r="239" s="12" customFormat="1"/>
    <row r="240" s="12" customFormat="1"/>
    <row r="241" s="12" customFormat="1"/>
    <row r="242" s="12" customFormat="1"/>
    <row r="243" s="12" customFormat="1"/>
    <row r="244" s="12" customFormat="1"/>
    <row r="245" s="12" customFormat="1"/>
    <row r="246" s="12" customFormat="1"/>
    <row r="247" s="12" customFormat="1"/>
    <row r="248" s="12" customFormat="1"/>
    <row r="249" s="12" customFormat="1"/>
    <row r="250" s="12" customFormat="1"/>
    <row r="251" s="12" customFormat="1"/>
    <row r="252" s="12" customFormat="1"/>
    <row r="253" s="12" customFormat="1"/>
    <row r="254" s="12" customFormat="1"/>
    <row r="255" s="12" customFormat="1"/>
    <row r="256" s="12" customFormat="1"/>
    <row r="257" s="12" customFormat="1"/>
    <row r="258" s="12" customFormat="1"/>
    <row r="259" s="12" customFormat="1"/>
    <row r="260" s="12" customFormat="1"/>
    <row r="261" s="12" customFormat="1"/>
    <row r="262" s="12" customFormat="1"/>
    <row r="263" s="12" customFormat="1"/>
    <row r="264" s="12" customFormat="1"/>
    <row r="265" s="12" customFormat="1"/>
    <row r="266" s="12" customFormat="1"/>
    <row r="267" s="12" customFormat="1"/>
    <row r="268" s="12" customFormat="1"/>
    <row r="269" s="12" customFormat="1"/>
    <row r="270" s="12" customFormat="1"/>
    <row r="271" s="12" customFormat="1"/>
    <row r="272" s="12" customFormat="1"/>
    <row r="273" s="12" customFormat="1"/>
    <row r="274" s="12" customFormat="1"/>
    <row r="275" s="12" customFormat="1"/>
    <row r="276" s="12" customFormat="1"/>
    <row r="277" s="12" customFormat="1"/>
    <row r="278" s="12" customFormat="1"/>
    <row r="279" s="12" customFormat="1"/>
    <row r="280" s="12" customFormat="1"/>
    <row r="281" s="12" customFormat="1"/>
    <row r="282" s="12" customFormat="1"/>
    <row r="283" s="12" customFormat="1"/>
    <row r="284" s="12" customFormat="1"/>
    <row r="285" s="12" customFormat="1"/>
    <row r="286" s="12" customFormat="1"/>
    <row r="287" s="12" customFormat="1"/>
    <row r="288" s="12" customFormat="1"/>
    <row r="289" s="12" customFormat="1"/>
    <row r="290" s="12" customFormat="1"/>
    <row r="291" s="12" customFormat="1"/>
    <row r="292" s="12" customFormat="1"/>
    <row r="293" s="12" customFormat="1"/>
    <row r="294" s="12" customFormat="1"/>
    <row r="295" s="12" customFormat="1"/>
    <row r="296" s="12" customFormat="1"/>
    <row r="297" s="12" customFormat="1"/>
    <row r="298" s="12" customFormat="1"/>
    <row r="299" s="12" customFormat="1"/>
    <row r="300" s="12" customFormat="1"/>
    <row r="301" s="12" customFormat="1"/>
    <row r="302" s="12" customFormat="1"/>
    <row r="303" s="12" customFormat="1"/>
    <row r="304" s="12" customFormat="1"/>
    <row r="305" s="12" customFormat="1"/>
    <row r="306" s="12" customFormat="1"/>
    <row r="307" s="12" customFormat="1"/>
    <row r="308" s="12" customFormat="1"/>
    <row r="309" s="12" customFormat="1"/>
    <row r="310" s="12" customFormat="1"/>
    <row r="311" s="12" customFormat="1"/>
    <row r="312" s="12" customFormat="1"/>
    <row r="313" s="12" customFormat="1"/>
    <row r="314" s="12" customFormat="1"/>
    <row r="315" s="12" customFormat="1"/>
    <row r="316" s="12" customFormat="1"/>
    <row r="317" s="12" customFormat="1"/>
    <row r="318" s="12" customFormat="1"/>
    <row r="319" s="12" customFormat="1"/>
    <row r="320" s="12" customFormat="1"/>
    <row r="321" s="12" customFormat="1"/>
    <row r="322" s="12" customFormat="1"/>
    <row r="323" s="12" customFormat="1"/>
    <row r="324" s="12" customFormat="1"/>
    <row r="325" s="12" customFormat="1"/>
    <row r="326" s="12" customFormat="1"/>
    <row r="327" s="12" customFormat="1"/>
    <row r="328" s="12" customFormat="1"/>
    <row r="329" s="12" customFormat="1"/>
    <row r="330" s="12" customFormat="1"/>
    <row r="331" s="12" customFormat="1"/>
    <row r="332" s="12" customFormat="1"/>
    <row r="333" s="12" customFormat="1"/>
    <row r="334" s="12" customFormat="1"/>
    <row r="335" s="12" customFormat="1"/>
    <row r="336" s="12" customFormat="1"/>
    <row r="337" s="12" customFormat="1"/>
    <row r="338" s="12" customFormat="1"/>
    <row r="339" s="12" customFormat="1"/>
    <row r="340" s="12" customFormat="1"/>
    <row r="341" s="12" customFormat="1"/>
    <row r="342" s="12" customFormat="1"/>
    <row r="343" s="12" customFormat="1"/>
    <row r="344" s="12" customFormat="1"/>
    <row r="345" s="12" customFormat="1"/>
    <row r="346" s="12" customFormat="1"/>
    <row r="347" s="12" customFormat="1"/>
    <row r="348" s="12" customFormat="1"/>
    <row r="349" s="12" customFormat="1"/>
    <row r="350" s="12" customFormat="1"/>
    <row r="351" s="12" customFormat="1"/>
    <row r="352" s="12" customFormat="1"/>
    <row r="353" s="12" customFormat="1"/>
    <row r="354" s="12" customFormat="1"/>
    <row r="355" s="12" customFormat="1"/>
    <row r="356" s="12" customFormat="1"/>
    <row r="357" s="12" customFormat="1"/>
    <row r="358" s="12" customFormat="1"/>
    <row r="359" s="12" customFormat="1"/>
    <row r="360" s="12" customFormat="1"/>
    <row r="361" s="12" customFormat="1"/>
    <row r="362" s="12" customFormat="1"/>
    <row r="363" s="12" customFormat="1"/>
    <row r="364" s="12" customFormat="1"/>
    <row r="365" s="12" customFormat="1"/>
    <row r="366" s="12" customFormat="1"/>
    <row r="367" s="12" customFormat="1"/>
    <row r="368" s="12" customFormat="1"/>
    <row r="369" s="12" customFormat="1"/>
    <row r="370" s="12" customFormat="1"/>
    <row r="371" s="12" customFormat="1"/>
    <row r="372" s="12" customFormat="1"/>
    <row r="373" s="12" customFormat="1"/>
    <row r="374" s="12" customFormat="1"/>
    <row r="375" s="12" customFormat="1"/>
    <row r="376" s="12" customFormat="1"/>
    <row r="377" s="12" customFormat="1"/>
    <row r="378" s="12" customFormat="1"/>
    <row r="379" s="12" customFormat="1"/>
    <row r="380" s="12" customFormat="1"/>
    <row r="381" s="12" customFormat="1"/>
    <row r="382" s="12" customFormat="1"/>
    <row r="383" s="12" customFormat="1"/>
    <row r="384" s="12" customFormat="1"/>
    <row r="385" s="12" customFormat="1"/>
    <row r="386" s="12" customFormat="1"/>
    <row r="387" s="12" customFormat="1"/>
    <row r="388" s="12" customFormat="1"/>
    <row r="389" s="12" customFormat="1"/>
    <row r="390" s="12" customFormat="1"/>
    <row r="391" s="12" customFormat="1"/>
    <row r="392" s="12" customFormat="1"/>
    <row r="393" s="12" customFormat="1"/>
    <row r="394" s="12" customFormat="1"/>
    <row r="395" s="12" customFormat="1"/>
    <row r="396" s="12" customFormat="1"/>
    <row r="397" s="12" customFormat="1"/>
    <row r="398" s="12" customFormat="1"/>
    <row r="399" s="12" customFormat="1"/>
    <row r="400" s="12" customFormat="1"/>
    <row r="401" s="12" customFormat="1"/>
    <row r="402" s="12" customFormat="1"/>
    <row r="403" s="12" customFormat="1"/>
    <row r="404" s="12" customFormat="1"/>
    <row r="405" s="12" customFormat="1"/>
    <row r="406" s="12" customFormat="1"/>
    <row r="407" s="12" customFormat="1"/>
    <row r="408" s="12" customFormat="1"/>
    <row r="409" s="12" customFormat="1"/>
    <row r="410" s="12" customFormat="1"/>
  </sheetData>
  <sheetProtection algorithmName="SHA-512" hashValue="+bKLPnlE71wZ0W6hquo8oL/HDQwx8+YhIpHOOSXqI8T8AwRiDE/tP0wByzta65w9LpoCEs5Ts8mQ2f8IHTHXIA==" saltValue="aYFq2exsauAiBap6aZkeUw==" spinCount="100000" sheet="1" objects="1" scenarios="1" selectLockedCells="1"/>
  <mergeCells count="4">
    <mergeCell ref="A1:K1"/>
    <mergeCell ref="A2:K2"/>
    <mergeCell ref="A3:C3"/>
    <mergeCell ref="I3:J3"/>
  </mergeCells>
  <phoneticPr fontId="16" type="noConversion"/>
  <dataValidations count="5">
    <dataValidation type="list" allowBlank="1" showInputMessage="1" showErrorMessage="1" sqref="B21" xr:uid="{00000000-0002-0000-0000-000000000000}">
      <formula1>"月繳,季繳,半年繳,年繳"</formula1>
    </dataValidation>
    <dataValidation type="list" allowBlank="1" showInputMessage="1" showErrorMessage="1" sqref="B9" xr:uid="{00000000-0002-0000-0000-000001000000}">
      <formula1>"1級,2級,3級,4級,5級,6級"</formula1>
    </dataValidation>
    <dataValidation type="list" allowBlank="1" showInputMessage="1" showErrorMessage="1" sqref="B8" xr:uid="{00000000-0002-0000-0000-000002000000}">
      <formula1>"男性,女性"</formula1>
    </dataValidation>
    <dataValidation type="list" allowBlank="1" showInputMessage="1" showErrorMessage="1" sqref="E8" xr:uid="{00000000-0002-0000-0000-000003000000}">
      <formula1>"1,2,3,4,5,6,7,8,9,10,11,12"</formula1>
    </dataValidation>
    <dataValidation type="list" allowBlank="1" showInputMessage="1" showErrorMessage="1" sqref="B16" xr:uid="{00000000-0002-0000-0000-000004000000}">
      <formula1>"15年,20年"</formula1>
    </dataValidation>
  </dataValidations>
  <pageMargins left="0.7" right="0.7" top="0.75" bottom="0.75" header="0.3" footer="0.3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557"/>
  <sheetViews>
    <sheetView view="pageBreakPreview" zoomScale="55" zoomScaleNormal="100" zoomScaleSheetLayoutView="55" workbookViewId="0">
      <selection activeCell="K1" sqref="K1"/>
    </sheetView>
  </sheetViews>
  <sheetFormatPr defaultColWidth="9" defaultRowHeight="15.75"/>
  <cols>
    <col min="1" max="1" width="4.5" style="149" customWidth="1"/>
    <col min="2" max="2" width="14.625" style="94" customWidth="1"/>
    <col min="3" max="3" width="15.625" style="94" customWidth="1"/>
    <col min="4" max="4" width="15.75" style="94" customWidth="1"/>
    <col min="5" max="5" width="22.25" style="94" customWidth="1"/>
    <col min="6" max="6" width="15" style="94" customWidth="1"/>
    <col min="7" max="7" width="21.125" style="94" customWidth="1"/>
    <col min="8" max="8" width="27.5" style="94" customWidth="1"/>
    <col min="9" max="9" width="36.25" style="94" customWidth="1"/>
    <col min="10" max="10" width="28.75" style="12" customWidth="1"/>
    <col min="11" max="11" width="21.875" style="12" customWidth="1"/>
    <col min="12" max="70" width="9" style="12"/>
    <col min="71" max="16384" width="9" style="94"/>
  </cols>
  <sheetData>
    <row r="1" spans="1:11" s="156" customFormat="1" ht="31.5" thickBot="1">
      <c r="A1" s="155"/>
      <c r="B1" s="187" t="s">
        <v>97</v>
      </c>
      <c r="C1" s="187"/>
      <c r="D1" s="187"/>
      <c r="E1" s="187"/>
      <c r="F1" s="187"/>
      <c r="G1" s="187"/>
      <c r="H1" s="188"/>
      <c r="I1" s="157" t="s">
        <v>115</v>
      </c>
      <c r="J1" s="158">
        <f ca="1">輸入區!I3</f>
        <v>45126.503557175929</v>
      </c>
      <c r="K1" s="159" t="str">
        <f>輸入區!K3</f>
        <v>2023.08版</v>
      </c>
    </row>
    <row r="2" spans="1:11" ht="60" customHeight="1" thickTop="1" thickBot="1">
      <c r="A2" s="150"/>
      <c r="B2" s="131" t="s">
        <v>11</v>
      </c>
      <c r="C2" s="132" t="str">
        <f>輸入區!B7</f>
        <v>郝健康</v>
      </c>
      <c r="D2" s="136" t="s">
        <v>87</v>
      </c>
      <c r="E2" s="132" t="str">
        <f>輸入區!B8</f>
        <v>男性</v>
      </c>
      <c r="F2" s="136" t="s">
        <v>116</v>
      </c>
      <c r="G2" s="132">
        <f ca="1">輸入區!E10</f>
        <v>43</v>
      </c>
      <c r="H2" s="136" t="s">
        <v>23</v>
      </c>
      <c r="I2" s="132" t="str">
        <f>輸入區!B9</f>
        <v>1級</v>
      </c>
      <c r="J2" s="136" t="s">
        <v>117</v>
      </c>
      <c r="K2" s="133" t="str">
        <f>IF(輸入區!B21="月繳",輸入區!B21&amp;CHAR(10)&amp;"(月繳首期須繳交2個月保費)",輸入區!B21)</f>
        <v>年繳</v>
      </c>
    </row>
    <row r="3" spans="1:11" ht="60" customHeight="1" thickBot="1">
      <c r="A3" s="150"/>
      <c r="B3" s="189" t="s">
        <v>73</v>
      </c>
      <c r="C3" s="190"/>
      <c r="D3" s="190"/>
      <c r="E3" s="191"/>
      <c r="F3" s="134" t="s">
        <v>93</v>
      </c>
      <c r="G3" s="134" t="s">
        <v>114</v>
      </c>
      <c r="H3" s="195" t="s">
        <v>1</v>
      </c>
      <c r="I3" s="196"/>
      <c r="J3" s="195" t="s">
        <v>15</v>
      </c>
      <c r="K3" s="205"/>
    </row>
    <row r="4" spans="1:11" ht="60" customHeight="1" thickBot="1">
      <c r="A4" s="150"/>
      <c r="B4" s="192" t="s">
        <v>100</v>
      </c>
      <c r="C4" s="193"/>
      <c r="D4" s="193"/>
      <c r="E4" s="194"/>
      <c r="F4" s="151" t="str">
        <f>輸入區!B16</f>
        <v>20年</v>
      </c>
      <c r="G4" s="152">
        <f ca="1">輸入區!B17</f>
        <v>33</v>
      </c>
      <c r="H4" s="206">
        <f>輸入區!E16</f>
        <v>2000000</v>
      </c>
      <c r="I4" s="207"/>
      <c r="J4" s="206">
        <f ca="1">輸入區!I16</f>
        <v>67200</v>
      </c>
      <c r="K4" s="208"/>
    </row>
    <row r="5" spans="1:11" s="12" customFormat="1" ht="22.5" customHeight="1" thickTop="1">
      <c r="A5" s="150"/>
      <c r="B5" s="135" t="s">
        <v>83</v>
      </c>
      <c r="C5" s="153"/>
      <c r="D5" s="153"/>
      <c r="E5" s="153"/>
      <c r="F5" s="153"/>
      <c r="G5" s="153"/>
      <c r="H5" s="153"/>
      <c r="I5" s="153"/>
      <c r="J5" s="153"/>
      <c r="K5" s="153"/>
    </row>
    <row r="6" spans="1:11" s="12" customFormat="1" ht="26.25">
      <c r="A6" s="150"/>
      <c r="B6" s="153"/>
      <c r="C6" s="153"/>
      <c r="D6" s="153"/>
      <c r="E6" s="153"/>
      <c r="F6" s="153"/>
      <c r="G6" s="153"/>
      <c r="H6" s="153"/>
      <c r="I6" s="153"/>
      <c r="J6" s="153"/>
      <c r="K6" s="153"/>
    </row>
    <row r="7" spans="1:11" s="12" customFormat="1" ht="27.75" thickBot="1">
      <c r="A7" s="199" t="s">
        <v>98</v>
      </c>
      <c r="B7" s="200"/>
      <c r="C7" s="201"/>
      <c r="D7" s="201"/>
      <c r="E7" s="153"/>
      <c r="F7" s="153"/>
      <c r="G7" s="153"/>
      <c r="H7" s="153"/>
      <c r="I7" s="153"/>
      <c r="J7" s="153"/>
      <c r="K7" s="153"/>
    </row>
    <row r="8" spans="1:11" s="12" customFormat="1" ht="76.5" customHeight="1" thickTop="1" thickBot="1">
      <c r="A8" s="203" t="s">
        <v>17</v>
      </c>
      <c r="B8" s="204"/>
      <c r="C8" s="204"/>
      <c r="D8" s="204"/>
      <c r="E8" s="136" t="s">
        <v>105</v>
      </c>
      <c r="F8" s="197" t="s">
        <v>16</v>
      </c>
      <c r="G8" s="197"/>
      <c r="H8" s="198"/>
      <c r="I8" s="197" t="s">
        <v>18</v>
      </c>
      <c r="J8" s="202"/>
      <c r="K8" s="153"/>
    </row>
    <row r="9" spans="1:11" s="12" customFormat="1" ht="81.75" customHeight="1">
      <c r="A9" s="140">
        <v>1</v>
      </c>
      <c r="B9" s="171" t="s">
        <v>101</v>
      </c>
      <c r="C9" s="172"/>
      <c r="D9" s="256"/>
      <c r="E9" s="169" t="s">
        <v>106</v>
      </c>
      <c r="F9" s="171" t="s">
        <v>121</v>
      </c>
      <c r="G9" s="172"/>
      <c r="H9" s="173"/>
      <c r="I9" s="239" t="str">
        <f>ACT_Core!H8&amp;CHAR(10)</f>
        <v xml:space="preserve">2,000,000 x 5%~100%
</v>
      </c>
      <c r="J9" s="240"/>
      <c r="K9" s="153"/>
    </row>
    <row r="10" spans="1:11" s="12" customFormat="1" ht="37.5" customHeight="1" thickBot="1">
      <c r="A10" s="145"/>
      <c r="B10" s="174"/>
      <c r="C10" s="175"/>
      <c r="D10" s="176"/>
      <c r="E10" s="170"/>
      <c r="F10" s="174"/>
      <c r="G10" s="175"/>
      <c r="H10" s="176"/>
      <c r="I10" s="254">
        <f>H4</f>
        <v>2000000</v>
      </c>
      <c r="J10" s="255"/>
      <c r="K10" s="153"/>
    </row>
    <row r="11" spans="1:11" s="12" customFormat="1" ht="87.75" customHeight="1">
      <c r="A11" s="177">
        <v>2</v>
      </c>
      <c r="B11" s="179" t="s">
        <v>102</v>
      </c>
      <c r="C11" s="180"/>
      <c r="D11" s="181"/>
      <c r="E11" s="182" t="s">
        <v>107</v>
      </c>
      <c r="F11" s="171" t="s">
        <v>118</v>
      </c>
      <c r="G11" s="172"/>
      <c r="H11" s="173"/>
      <c r="I11" s="233" t="str">
        <f>"額外給付"&amp;ACT_Core!H9&amp;CHAR(10)</f>
        <v xml:space="preserve">額外給付2,000,000 x 5%~100%
</v>
      </c>
      <c r="J11" s="234"/>
      <c r="K11" s="153"/>
    </row>
    <row r="12" spans="1:11" s="12" customFormat="1" ht="31.5" customHeight="1" thickBot="1">
      <c r="A12" s="178"/>
      <c r="B12" s="174"/>
      <c r="C12" s="175"/>
      <c r="D12" s="176"/>
      <c r="E12" s="183"/>
      <c r="F12" s="174"/>
      <c r="G12" s="175"/>
      <c r="H12" s="176"/>
      <c r="I12" s="254">
        <f>H4</f>
        <v>2000000</v>
      </c>
      <c r="J12" s="255"/>
      <c r="K12" s="153"/>
    </row>
    <row r="13" spans="1:11" s="12" customFormat="1" ht="87.75" customHeight="1" thickBot="1">
      <c r="A13" s="177">
        <v>3</v>
      </c>
      <c r="B13" s="243" t="s">
        <v>103</v>
      </c>
      <c r="C13" s="244"/>
      <c r="D13" s="245"/>
      <c r="E13" s="169" t="s">
        <v>108</v>
      </c>
      <c r="F13" s="237" t="s">
        <v>120</v>
      </c>
      <c r="G13" s="238"/>
      <c r="H13" s="138" t="s">
        <v>65</v>
      </c>
      <c r="I13" s="139" t="s">
        <v>119</v>
      </c>
      <c r="J13" s="141" t="s">
        <v>70</v>
      </c>
      <c r="K13" s="153"/>
    </row>
    <row r="14" spans="1:11" s="12" customFormat="1" ht="87.75" customHeight="1" thickBot="1">
      <c r="A14" s="235"/>
      <c r="B14" s="246"/>
      <c r="C14" s="247"/>
      <c r="D14" s="248"/>
      <c r="E14" s="252"/>
      <c r="F14" s="237" t="s">
        <v>63</v>
      </c>
      <c r="G14" s="238"/>
      <c r="H14" s="138" t="s">
        <v>66</v>
      </c>
      <c r="I14" s="142" t="s">
        <v>68</v>
      </c>
      <c r="J14" s="143" t="str">
        <f>ACT_Core!H10</f>
        <v>40,000 / 月</v>
      </c>
      <c r="K14" s="153"/>
    </row>
    <row r="15" spans="1:11" s="12" customFormat="1" ht="87.75" customHeight="1" thickBot="1">
      <c r="A15" s="235"/>
      <c r="B15" s="246"/>
      <c r="C15" s="247"/>
      <c r="D15" s="248"/>
      <c r="E15" s="252"/>
      <c r="F15" s="237" t="s">
        <v>64</v>
      </c>
      <c r="G15" s="238"/>
      <c r="H15" s="138" t="s">
        <v>67</v>
      </c>
      <c r="I15" s="142" t="s">
        <v>69</v>
      </c>
      <c r="J15" s="144" t="str">
        <f>ACT_Core!H11</f>
        <v>60,000 / 月</v>
      </c>
      <c r="K15" s="153"/>
    </row>
    <row r="16" spans="1:11" s="12" customFormat="1" ht="87.75" customHeight="1" thickBot="1">
      <c r="A16" s="236"/>
      <c r="B16" s="249"/>
      <c r="C16" s="250"/>
      <c r="D16" s="251"/>
      <c r="E16" s="253"/>
      <c r="F16" s="237" t="s">
        <v>109</v>
      </c>
      <c r="G16" s="241"/>
      <c r="H16" s="241"/>
      <c r="I16" s="241"/>
      <c r="J16" s="242"/>
      <c r="K16" s="153"/>
    </row>
    <row r="17" spans="1:46" s="12" customFormat="1" ht="87.75" customHeight="1" thickBot="1">
      <c r="A17" s="146">
        <v>4</v>
      </c>
      <c r="B17" s="209" t="s">
        <v>19</v>
      </c>
      <c r="C17" s="210"/>
      <c r="D17" s="210"/>
      <c r="E17" s="147" t="s">
        <v>110</v>
      </c>
      <c r="F17" s="221" t="s">
        <v>111</v>
      </c>
      <c r="G17" s="222"/>
      <c r="H17" s="223"/>
      <c r="I17" s="223">
        <f>ACT_Core!H13</f>
        <v>0</v>
      </c>
      <c r="J17" s="224"/>
      <c r="K17" s="153"/>
    </row>
    <row r="18" spans="1:46" s="12" customFormat="1" ht="90.75" customHeight="1" thickTop="1" thickBot="1">
      <c r="A18" s="148">
        <v>5</v>
      </c>
      <c r="B18" s="227" t="s">
        <v>71</v>
      </c>
      <c r="C18" s="228"/>
      <c r="D18" s="228"/>
      <c r="E18" s="229"/>
      <c r="F18" s="225" t="s">
        <v>72</v>
      </c>
      <c r="G18" s="226"/>
      <c r="H18" s="226"/>
      <c r="I18" s="215">
        <f>ACT_Core!H12</f>
        <v>2000000</v>
      </c>
      <c r="J18" s="216"/>
      <c r="K18" s="153"/>
    </row>
    <row r="19" spans="1:46" s="12" customFormat="1" ht="168" customHeight="1" thickTop="1" thickBot="1">
      <c r="A19" s="137">
        <v>6</v>
      </c>
      <c r="B19" s="230" t="s">
        <v>104</v>
      </c>
      <c r="C19" s="231"/>
      <c r="D19" s="231"/>
      <c r="E19" s="232"/>
      <c r="F19" s="217" t="s">
        <v>112</v>
      </c>
      <c r="G19" s="218"/>
      <c r="H19" s="219"/>
      <c r="I19" s="219"/>
      <c r="J19" s="220"/>
      <c r="K19" s="153"/>
    </row>
    <row r="20" spans="1:46" s="12" customFormat="1">
      <c r="A20" s="211"/>
      <c r="B20" s="212"/>
      <c r="C20" s="212"/>
      <c r="D20" s="212"/>
      <c r="E20" s="212"/>
      <c r="F20" s="212"/>
      <c r="G20" s="212"/>
      <c r="H20" s="212"/>
      <c r="I20" s="212"/>
      <c r="J20" s="212"/>
    </row>
    <row r="21" spans="1:46" s="12" customFormat="1" ht="20.25">
      <c r="A21" s="213"/>
      <c r="B21" s="214"/>
      <c r="C21" s="214"/>
      <c r="D21" s="214"/>
      <c r="E21" s="214"/>
      <c r="F21" s="214"/>
      <c r="G21" s="214"/>
      <c r="H21" s="214"/>
      <c r="I21" s="214"/>
      <c r="J21" s="154"/>
      <c r="K21" s="154"/>
      <c r="L21" s="154"/>
      <c r="M21" s="154"/>
      <c r="N21" s="154"/>
      <c r="O21" s="154"/>
      <c r="P21" s="154"/>
      <c r="Q21" s="154"/>
      <c r="R21" s="6"/>
      <c r="S21" s="5"/>
    </row>
    <row r="22" spans="1:46" s="12" customFormat="1" ht="16.149999999999999" customHeight="1">
      <c r="A22" s="184"/>
      <c r="B22" s="184"/>
      <c r="C22" s="184"/>
      <c r="D22" s="184"/>
      <c r="E22" s="184"/>
      <c r="F22" s="184"/>
      <c r="G22" s="184"/>
      <c r="H22" s="184"/>
      <c r="I22" s="184"/>
      <c r="J22" s="184"/>
    </row>
    <row r="23" spans="1:46" s="12" customFormat="1" ht="16.149999999999999" customHeight="1">
      <c r="A23" s="184"/>
      <c r="B23" s="184"/>
      <c r="C23" s="184"/>
      <c r="D23" s="184"/>
      <c r="E23" s="184"/>
      <c r="F23" s="184"/>
      <c r="G23" s="184"/>
      <c r="H23" s="184"/>
      <c r="I23" s="184"/>
      <c r="J23" s="184"/>
    </row>
    <row r="24" spans="1:46" s="12" customFormat="1" ht="18.600000000000001" customHeight="1">
      <c r="A24" s="184"/>
      <c r="B24" s="184"/>
      <c r="C24" s="184"/>
      <c r="D24" s="184"/>
      <c r="E24" s="184"/>
      <c r="F24" s="184"/>
      <c r="G24" s="184"/>
      <c r="H24" s="184"/>
      <c r="I24" s="184"/>
      <c r="J24" s="184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</row>
    <row r="25" spans="1:46" s="12" customFormat="1" ht="52.9" customHeight="1">
      <c r="A25" s="184"/>
      <c r="B25" s="184"/>
      <c r="C25" s="184"/>
      <c r="D25" s="184"/>
      <c r="E25" s="184"/>
      <c r="F25" s="184"/>
      <c r="G25" s="184"/>
      <c r="H25" s="184"/>
      <c r="I25" s="184"/>
      <c r="J25" s="184"/>
    </row>
    <row r="26" spans="1:46" s="12" customFormat="1" ht="43.9" customHeight="1">
      <c r="A26" s="184"/>
      <c r="B26" s="184"/>
      <c r="C26" s="184"/>
      <c r="D26" s="184"/>
      <c r="E26" s="184"/>
      <c r="F26" s="184"/>
      <c r="G26" s="184"/>
      <c r="H26" s="184"/>
      <c r="I26" s="184"/>
      <c r="J26" s="184"/>
    </row>
    <row r="27" spans="1:46" s="12" customFormat="1" ht="16.149999999999999" customHeight="1">
      <c r="A27" s="184"/>
      <c r="B27" s="184"/>
      <c r="C27" s="184"/>
      <c r="D27" s="184"/>
      <c r="E27" s="184"/>
      <c r="F27" s="184"/>
      <c r="G27" s="184"/>
      <c r="H27" s="184"/>
      <c r="I27" s="184"/>
      <c r="J27" s="184"/>
    </row>
    <row r="28" spans="1:46" s="12" customFormat="1" ht="18.600000000000001" customHeight="1">
      <c r="A28" s="184"/>
      <c r="B28" s="184"/>
      <c r="C28" s="184"/>
      <c r="D28" s="184"/>
      <c r="E28" s="184"/>
      <c r="F28" s="184"/>
      <c r="G28" s="184"/>
      <c r="H28" s="184"/>
      <c r="I28" s="184"/>
      <c r="J28" s="184"/>
    </row>
    <row r="29" spans="1:46" s="12" customFormat="1" ht="16.149999999999999" customHeight="1">
      <c r="A29" s="184"/>
      <c r="B29" s="184"/>
      <c r="C29" s="184"/>
      <c r="D29" s="184"/>
      <c r="E29" s="184"/>
      <c r="F29" s="184"/>
      <c r="G29" s="184"/>
      <c r="H29" s="184"/>
      <c r="I29" s="184"/>
      <c r="J29" s="184"/>
    </row>
    <row r="30" spans="1:46" s="12" customFormat="1" ht="43.5" customHeight="1">
      <c r="A30" s="184"/>
      <c r="B30" s="184"/>
      <c r="C30" s="184"/>
      <c r="D30" s="184"/>
      <c r="E30" s="184"/>
      <c r="F30" s="184"/>
      <c r="G30" s="184"/>
      <c r="H30" s="184"/>
      <c r="I30" s="184"/>
      <c r="J30" s="184"/>
    </row>
    <row r="31" spans="1:46" s="12" customFormat="1" ht="16.149999999999999" customHeight="1">
      <c r="A31" s="184"/>
      <c r="B31" s="184"/>
      <c r="C31" s="184"/>
      <c r="D31" s="184"/>
      <c r="E31" s="184"/>
      <c r="F31" s="184"/>
      <c r="G31" s="184"/>
      <c r="H31" s="184"/>
      <c r="I31" s="184"/>
      <c r="J31" s="184"/>
    </row>
    <row r="32" spans="1:46" s="12" customFormat="1" ht="16.149999999999999" customHeight="1">
      <c r="A32" s="186"/>
      <c r="B32" s="186"/>
      <c r="C32" s="186"/>
      <c r="D32" s="186"/>
      <c r="E32" s="186"/>
      <c r="F32" s="186"/>
      <c r="G32" s="186"/>
      <c r="H32" s="186"/>
      <c r="I32" s="186"/>
      <c r="J32" s="186"/>
    </row>
    <row r="33" spans="1:54" s="12" customFormat="1" ht="16.149999999999999" customHeight="1">
      <c r="A33" s="186"/>
      <c r="B33" s="186"/>
      <c r="C33" s="186"/>
      <c r="D33" s="186"/>
      <c r="E33" s="186"/>
      <c r="F33" s="186"/>
      <c r="G33" s="186"/>
      <c r="H33" s="186"/>
      <c r="I33" s="186"/>
      <c r="J33" s="186"/>
    </row>
    <row r="34" spans="1:54" s="13" customFormat="1" ht="16.149999999999999" customHeight="1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</row>
    <row r="35" spans="1:54" s="12" customFormat="1" ht="18" customHeight="1">
      <c r="A35" s="186"/>
      <c r="B35" s="186"/>
      <c r="C35" s="186"/>
      <c r="D35" s="186"/>
      <c r="E35" s="186"/>
      <c r="F35" s="186"/>
      <c r="G35" s="186"/>
      <c r="H35" s="186"/>
      <c r="I35" s="186"/>
      <c r="J35" s="186"/>
    </row>
    <row r="36" spans="1:54" s="12" customFormat="1" ht="16.149999999999999" customHeight="1">
      <c r="A36" s="186"/>
      <c r="B36" s="186"/>
      <c r="C36" s="186"/>
      <c r="D36" s="186"/>
      <c r="E36" s="186"/>
      <c r="F36" s="186"/>
      <c r="G36" s="186"/>
      <c r="H36" s="186"/>
      <c r="I36" s="186"/>
      <c r="J36" s="186"/>
    </row>
    <row r="37" spans="1:54" s="12" customFormat="1" ht="30.6" customHeight="1">
      <c r="A37" s="185"/>
      <c r="B37" s="185"/>
      <c r="C37" s="185"/>
      <c r="D37" s="185"/>
      <c r="E37" s="185"/>
      <c r="F37" s="185"/>
      <c r="G37" s="185"/>
      <c r="H37" s="185"/>
      <c r="I37" s="185"/>
      <c r="J37" s="185"/>
    </row>
    <row r="38" spans="1:54" s="12" customFormat="1"/>
    <row r="39" spans="1:54" s="12" customFormat="1"/>
    <row r="40" spans="1:54" s="12" customFormat="1"/>
    <row r="41" spans="1:54" s="12" customFormat="1">
      <c r="A41" s="154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6"/>
      <c r="R41" s="154"/>
      <c r="S41" s="154"/>
      <c r="T41" s="154"/>
      <c r="U41" s="154"/>
      <c r="V41" s="154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54" s="12" customFormat="1" ht="16.5">
      <c r="A42" s="154"/>
      <c r="B42" s="154"/>
      <c r="C42" s="154"/>
      <c r="D42" s="154"/>
      <c r="E42" s="154"/>
      <c r="F42" s="154"/>
      <c r="G42" s="154"/>
      <c r="H42" s="154"/>
      <c r="I42" s="154"/>
      <c r="J42" s="7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</row>
    <row r="43" spans="1:54" s="12" customFormat="1">
      <c r="A43" s="149"/>
    </row>
    <row r="44" spans="1:54" s="12" customFormat="1">
      <c r="A44" s="149"/>
    </row>
    <row r="45" spans="1:54" s="12" customFormat="1">
      <c r="A45" s="149"/>
    </row>
    <row r="46" spans="1:54" s="12" customFormat="1">
      <c r="A46" s="149"/>
    </row>
    <row r="47" spans="1:54" s="12" customFormat="1">
      <c r="A47" s="149"/>
    </row>
    <row r="48" spans="1:54" s="12" customFormat="1">
      <c r="A48" s="149"/>
    </row>
    <row r="49" spans="1:1" s="12" customFormat="1">
      <c r="A49" s="149"/>
    </row>
    <row r="50" spans="1:1" s="12" customFormat="1">
      <c r="A50" s="149"/>
    </row>
    <row r="51" spans="1:1" s="12" customFormat="1">
      <c r="A51" s="149"/>
    </row>
    <row r="52" spans="1:1" s="12" customFormat="1">
      <c r="A52" s="149"/>
    </row>
    <row r="53" spans="1:1" s="12" customFormat="1">
      <c r="A53" s="149"/>
    </row>
    <row r="54" spans="1:1" s="12" customFormat="1">
      <c r="A54" s="149"/>
    </row>
    <row r="55" spans="1:1" s="12" customFormat="1">
      <c r="A55" s="149"/>
    </row>
    <row r="56" spans="1:1" s="12" customFormat="1">
      <c r="A56" s="149"/>
    </row>
    <row r="57" spans="1:1" s="12" customFormat="1">
      <c r="A57" s="149"/>
    </row>
    <row r="58" spans="1:1" s="12" customFormat="1">
      <c r="A58" s="149"/>
    </row>
    <row r="59" spans="1:1" s="12" customFormat="1">
      <c r="A59" s="149"/>
    </row>
    <row r="60" spans="1:1" s="12" customFormat="1">
      <c r="A60" s="149"/>
    </row>
    <row r="61" spans="1:1" s="12" customFormat="1">
      <c r="A61" s="149"/>
    </row>
    <row r="62" spans="1:1" s="12" customFormat="1">
      <c r="A62" s="149"/>
    </row>
    <row r="63" spans="1:1" s="12" customFormat="1">
      <c r="A63" s="149"/>
    </row>
    <row r="64" spans="1:1" s="12" customFormat="1">
      <c r="A64" s="149"/>
    </row>
    <row r="65" spans="1:1" s="12" customFormat="1">
      <c r="A65" s="149"/>
    </row>
    <row r="66" spans="1:1" s="12" customFormat="1">
      <c r="A66" s="149"/>
    </row>
    <row r="67" spans="1:1" s="12" customFormat="1">
      <c r="A67" s="149"/>
    </row>
    <row r="68" spans="1:1" s="12" customFormat="1">
      <c r="A68" s="149"/>
    </row>
    <row r="69" spans="1:1" s="12" customFormat="1">
      <c r="A69" s="149"/>
    </row>
    <row r="70" spans="1:1" s="12" customFormat="1">
      <c r="A70" s="149"/>
    </row>
    <row r="71" spans="1:1" s="12" customFormat="1">
      <c r="A71" s="149"/>
    </row>
    <row r="72" spans="1:1" s="12" customFormat="1">
      <c r="A72" s="149"/>
    </row>
    <row r="73" spans="1:1" s="12" customFormat="1">
      <c r="A73" s="149"/>
    </row>
    <row r="74" spans="1:1" s="12" customFormat="1">
      <c r="A74" s="149"/>
    </row>
    <row r="75" spans="1:1" s="12" customFormat="1">
      <c r="A75" s="149"/>
    </row>
    <row r="76" spans="1:1" s="12" customFormat="1">
      <c r="A76" s="149"/>
    </row>
    <row r="77" spans="1:1" s="12" customFormat="1">
      <c r="A77" s="149"/>
    </row>
    <row r="78" spans="1:1" s="12" customFormat="1">
      <c r="A78" s="149"/>
    </row>
    <row r="79" spans="1:1" s="12" customFormat="1">
      <c r="A79" s="149"/>
    </row>
    <row r="80" spans="1:1" s="12" customFormat="1">
      <c r="A80" s="149"/>
    </row>
    <row r="81" spans="1:1" s="12" customFormat="1">
      <c r="A81" s="149"/>
    </row>
    <row r="82" spans="1:1" s="12" customFormat="1">
      <c r="A82" s="149"/>
    </row>
    <row r="83" spans="1:1" s="12" customFormat="1">
      <c r="A83" s="149"/>
    </row>
    <row r="84" spans="1:1" s="12" customFormat="1">
      <c r="A84" s="149"/>
    </row>
    <row r="85" spans="1:1" s="12" customFormat="1">
      <c r="A85" s="149"/>
    </row>
    <row r="86" spans="1:1" s="12" customFormat="1">
      <c r="A86" s="149"/>
    </row>
    <row r="87" spans="1:1" s="12" customFormat="1">
      <c r="A87" s="149"/>
    </row>
    <row r="88" spans="1:1" s="12" customFormat="1">
      <c r="A88" s="149"/>
    </row>
    <row r="89" spans="1:1" s="12" customFormat="1">
      <c r="A89" s="149"/>
    </row>
    <row r="90" spans="1:1" s="12" customFormat="1">
      <c r="A90" s="149"/>
    </row>
    <row r="91" spans="1:1" s="12" customFormat="1">
      <c r="A91" s="149"/>
    </row>
    <row r="92" spans="1:1" s="12" customFormat="1">
      <c r="A92" s="149"/>
    </row>
    <row r="93" spans="1:1" s="12" customFormat="1">
      <c r="A93" s="149"/>
    </row>
    <row r="94" spans="1:1" s="12" customFormat="1">
      <c r="A94" s="149"/>
    </row>
    <row r="95" spans="1:1" s="12" customFormat="1">
      <c r="A95" s="149"/>
    </row>
    <row r="96" spans="1:1" s="12" customFormat="1">
      <c r="A96" s="149"/>
    </row>
    <row r="97" spans="1:1" s="12" customFormat="1">
      <c r="A97" s="149"/>
    </row>
    <row r="98" spans="1:1" s="12" customFormat="1">
      <c r="A98" s="149"/>
    </row>
    <row r="99" spans="1:1" s="12" customFormat="1">
      <c r="A99" s="149"/>
    </row>
    <row r="100" spans="1:1" s="12" customFormat="1">
      <c r="A100" s="149"/>
    </row>
    <row r="101" spans="1:1" s="12" customFormat="1">
      <c r="A101" s="149"/>
    </row>
    <row r="102" spans="1:1" s="12" customFormat="1">
      <c r="A102" s="149"/>
    </row>
    <row r="103" spans="1:1" s="12" customFormat="1">
      <c r="A103" s="149"/>
    </row>
    <row r="104" spans="1:1" s="12" customFormat="1">
      <c r="A104" s="149"/>
    </row>
    <row r="105" spans="1:1" s="12" customFormat="1">
      <c r="A105" s="149"/>
    </row>
    <row r="106" spans="1:1" s="12" customFormat="1">
      <c r="A106" s="149"/>
    </row>
    <row r="107" spans="1:1" s="12" customFormat="1">
      <c r="A107" s="149"/>
    </row>
    <row r="108" spans="1:1" s="12" customFormat="1">
      <c r="A108" s="149"/>
    </row>
    <row r="109" spans="1:1" s="12" customFormat="1">
      <c r="A109" s="149"/>
    </row>
    <row r="110" spans="1:1" s="12" customFormat="1">
      <c r="A110" s="149"/>
    </row>
    <row r="111" spans="1:1" s="12" customFormat="1">
      <c r="A111" s="149"/>
    </row>
    <row r="112" spans="1:1" s="12" customFormat="1">
      <c r="A112" s="149"/>
    </row>
    <row r="113" spans="1:1" s="12" customFormat="1">
      <c r="A113" s="149"/>
    </row>
    <row r="114" spans="1:1" s="12" customFormat="1">
      <c r="A114" s="149"/>
    </row>
    <row r="115" spans="1:1" s="12" customFormat="1">
      <c r="A115" s="149"/>
    </row>
    <row r="116" spans="1:1" s="12" customFormat="1">
      <c r="A116" s="149"/>
    </row>
    <row r="117" spans="1:1" s="12" customFormat="1">
      <c r="A117" s="149"/>
    </row>
    <row r="118" spans="1:1" s="12" customFormat="1">
      <c r="A118" s="149"/>
    </row>
    <row r="119" spans="1:1" s="12" customFormat="1">
      <c r="A119" s="149"/>
    </row>
    <row r="120" spans="1:1" s="12" customFormat="1">
      <c r="A120" s="149"/>
    </row>
    <row r="121" spans="1:1" s="12" customFormat="1">
      <c r="A121" s="149"/>
    </row>
    <row r="122" spans="1:1" s="12" customFormat="1">
      <c r="A122" s="149"/>
    </row>
    <row r="123" spans="1:1" s="12" customFormat="1">
      <c r="A123" s="149"/>
    </row>
    <row r="124" spans="1:1" s="12" customFormat="1">
      <c r="A124" s="149"/>
    </row>
    <row r="125" spans="1:1" s="12" customFormat="1">
      <c r="A125" s="149"/>
    </row>
    <row r="126" spans="1:1" s="12" customFormat="1">
      <c r="A126" s="149"/>
    </row>
    <row r="127" spans="1:1" s="12" customFormat="1">
      <c r="A127" s="149"/>
    </row>
    <row r="128" spans="1:1" s="12" customFormat="1">
      <c r="A128" s="149"/>
    </row>
    <row r="129" spans="1:1" s="12" customFormat="1">
      <c r="A129" s="149"/>
    </row>
    <row r="130" spans="1:1" s="12" customFormat="1">
      <c r="A130" s="149"/>
    </row>
    <row r="131" spans="1:1" s="12" customFormat="1">
      <c r="A131" s="149"/>
    </row>
    <row r="132" spans="1:1" s="12" customFormat="1">
      <c r="A132" s="149"/>
    </row>
    <row r="133" spans="1:1" s="12" customFormat="1">
      <c r="A133" s="149"/>
    </row>
    <row r="134" spans="1:1" s="12" customFormat="1">
      <c r="A134" s="149"/>
    </row>
    <row r="135" spans="1:1" s="12" customFormat="1">
      <c r="A135" s="149"/>
    </row>
    <row r="136" spans="1:1" s="12" customFormat="1">
      <c r="A136" s="149"/>
    </row>
    <row r="137" spans="1:1" s="12" customFormat="1">
      <c r="A137" s="149"/>
    </row>
    <row r="138" spans="1:1" s="12" customFormat="1">
      <c r="A138" s="149"/>
    </row>
    <row r="139" spans="1:1" s="12" customFormat="1">
      <c r="A139" s="149"/>
    </row>
    <row r="140" spans="1:1" s="12" customFormat="1">
      <c r="A140" s="149"/>
    </row>
    <row r="141" spans="1:1" s="12" customFormat="1">
      <c r="A141" s="149"/>
    </row>
    <row r="142" spans="1:1" s="12" customFormat="1">
      <c r="A142" s="149"/>
    </row>
    <row r="143" spans="1:1" s="12" customFormat="1">
      <c r="A143" s="149"/>
    </row>
    <row r="144" spans="1:1" s="12" customFormat="1">
      <c r="A144" s="149"/>
    </row>
    <row r="145" spans="1:1" s="12" customFormat="1">
      <c r="A145" s="149"/>
    </row>
    <row r="146" spans="1:1" s="12" customFormat="1">
      <c r="A146" s="149"/>
    </row>
    <row r="147" spans="1:1" s="12" customFormat="1">
      <c r="A147" s="149"/>
    </row>
    <row r="148" spans="1:1" s="12" customFormat="1">
      <c r="A148" s="149"/>
    </row>
    <row r="149" spans="1:1" s="12" customFormat="1">
      <c r="A149" s="149"/>
    </row>
    <row r="150" spans="1:1" s="12" customFormat="1">
      <c r="A150" s="149"/>
    </row>
    <row r="151" spans="1:1" s="12" customFormat="1">
      <c r="A151" s="149"/>
    </row>
    <row r="152" spans="1:1" s="12" customFormat="1">
      <c r="A152" s="149"/>
    </row>
    <row r="153" spans="1:1" s="12" customFormat="1">
      <c r="A153" s="149"/>
    </row>
    <row r="154" spans="1:1" s="12" customFormat="1">
      <c r="A154" s="149"/>
    </row>
    <row r="155" spans="1:1" s="12" customFormat="1">
      <c r="A155" s="149"/>
    </row>
    <row r="156" spans="1:1" s="12" customFormat="1">
      <c r="A156" s="149"/>
    </row>
    <row r="157" spans="1:1" s="12" customFormat="1">
      <c r="A157" s="149"/>
    </row>
    <row r="158" spans="1:1" s="12" customFormat="1">
      <c r="A158" s="149"/>
    </row>
    <row r="159" spans="1:1" s="12" customFormat="1">
      <c r="A159" s="149"/>
    </row>
    <row r="160" spans="1:1" s="12" customFormat="1">
      <c r="A160" s="149"/>
    </row>
    <row r="161" spans="1:1" s="12" customFormat="1">
      <c r="A161" s="149"/>
    </row>
    <row r="162" spans="1:1" s="12" customFormat="1">
      <c r="A162" s="149"/>
    </row>
    <row r="163" spans="1:1" s="12" customFormat="1">
      <c r="A163" s="149"/>
    </row>
    <row r="164" spans="1:1" s="12" customFormat="1">
      <c r="A164" s="149"/>
    </row>
    <row r="165" spans="1:1" s="12" customFormat="1">
      <c r="A165" s="149"/>
    </row>
    <row r="166" spans="1:1" s="12" customFormat="1">
      <c r="A166" s="149"/>
    </row>
    <row r="167" spans="1:1" s="12" customFormat="1">
      <c r="A167" s="149"/>
    </row>
    <row r="168" spans="1:1" s="12" customFormat="1">
      <c r="A168" s="149"/>
    </row>
    <row r="169" spans="1:1" s="12" customFormat="1">
      <c r="A169" s="149"/>
    </row>
    <row r="170" spans="1:1" s="12" customFormat="1">
      <c r="A170" s="149"/>
    </row>
    <row r="171" spans="1:1" s="12" customFormat="1">
      <c r="A171" s="149"/>
    </row>
    <row r="172" spans="1:1" s="12" customFormat="1">
      <c r="A172" s="149"/>
    </row>
    <row r="173" spans="1:1" s="12" customFormat="1">
      <c r="A173" s="149"/>
    </row>
    <row r="174" spans="1:1" s="12" customFormat="1">
      <c r="A174" s="149"/>
    </row>
    <row r="175" spans="1:1" s="12" customFormat="1">
      <c r="A175" s="149"/>
    </row>
    <row r="176" spans="1:1" s="12" customFormat="1">
      <c r="A176" s="149"/>
    </row>
    <row r="177" spans="1:1" s="12" customFormat="1">
      <c r="A177" s="149"/>
    </row>
    <row r="178" spans="1:1" s="12" customFormat="1">
      <c r="A178" s="149"/>
    </row>
    <row r="179" spans="1:1" s="12" customFormat="1">
      <c r="A179" s="149"/>
    </row>
    <row r="180" spans="1:1" s="12" customFormat="1">
      <c r="A180" s="149"/>
    </row>
    <row r="181" spans="1:1" s="12" customFormat="1">
      <c r="A181" s="149"/>
    </row>
    <row r="182" spans="1:1" s="12" customFormat="1">
      <c r="A182" s="149"/>
    </row>
    <row r="183" spans="1:1" s="12" customFormat="1">
      <c r="A183" s="149"/>
    </row>
    <row r="184" spans="1:1" s="12" customFormat="1">
      <c r="A184" s="149"/>
    </row>
    <row r="185" spans="1:1" s="12" customFormat="1">
      <c r="A185" s="149"/>
    </row>
    <row r="186" spans="1:1" s="12" customFormat="1">
      <c r="A186" s="149"/>
    </row>
    <row r="187" spans="1:1" s="12" customFormat="1">
      <c r="A187" s="149"/>
    </row>
    <row r="188" spans="1:1" s="12" customFormat="1">
      <c r="A188" s="149"/>
    </row>
    <row r="189" spans="1:1" s="12" customFormat="1">
      <c r="A189" s="149"/>
    </row>
    <row r="190" spans="1:1" s="12" customFormat="1">
      <c r="A190" s="149"/>
    </row>
    <row r="191" spans="1:1" s="12" customFormat="1">
      <c r="A191" s="149"/>
    </row>
    <row r="192" spans="1:1" s="12" customFormat="1">
      <c r="A192" s="149"/>
    </row>
    <row r="193" spans="1:1" s="12" customFormat="1">
      <c r="A193" s="149"/>
    </row>
    <row r="194" spans="1:1" s="12" customFormat="1">
      <c r="A194" s="149"/>
    </row>
    <row r="195" spans="1:1" s="12" customFormat="1">
      <c r="A195" s="149"/>
    </row>
    <row r="196" spans="1:1" s="12" customFormat="1">
      <c r="A196" s="149"/>
    </row>
    <row r="197" spans="1:1" s="12" customFormat="1">
      <c r="A197" s="149"/>
    </row>
    <row r="198" spans="1:1" s="12" customFormat="1">
      <c r="A198" s="149"/>
    </row>
    <row r="199" spans="1:1" s="12" customFormat="1">
      <c r="A199" s="149"/>
    </row>
    <row r="200" spans="1:1" s="12" customFormat="1">
      <c r="A200" s="149"/>
    </row>
    <row r="201" spans="1:1" s="12" customFormat="1">
      <c r="A201" s="149"/>
    </row>
    <row r="202" spans="1:1" s="12" customFormat="1">
      <c r="A202" s="149"/>
    </row>
    <row r="203" spans="1:1" s="12" customFormat="1">
      <c r="A203" s="149"/>
    </row>
    <row r="204" spans="1:1" s="12" customFormat="1">
      <c r="A204" s="149"/>
    </row>
    <row r="205" spans="1:1" s="12" customFormat="1">
      <c r="A205" s="149"/>
    </row>
    <row r="206" spans="1:1" s="12" customFormat="1">
      <c r="A206" s="149"/>
    </row>
    <row r="207" spans="1:1" s="12" customFormat="1">
      <c r="A207" s="149"/>
    </row>
    <row r="208" spans="1:1" s="12" customFormat="1">
      <c r="A208" s="149"/>
    </row>
    <row r="209" spans="1:1" s="12" customFormat="1">
      <c r="A209" s="149"/>
    </row>
    <row r="210" spans="1:1" s="12" customFormat="1">
      <c r="A210" s="149"/>
    </row>
    <row r="211" spans="1:1" s="12" customFormat="1">
      <c r="A211" s="149"/>
    </row>
    <row r="212" spans="1:1" s="12" customFormat="1">
      <c r="A212" s="149"/>
    </row>
    <row r="213" spans="1:1" s="12" customFormat="1">
      <c r="A213" s="149"/>
    </row>
    <row r="214" spans="1:1" s="12" customFormat="1">
      <c r="A214" s="149"/>
    </row>
    <row r="215" spans="1:1" s="12" customFormat="1">
      <c r="A215" s="149"/>
    </row>
    <row r="216" spans="1:1" s="12" customFormat="1">
      <c r="A216" s="149"/>
    </row>
    <row r="217" spans="1:1" s="12" customFormat="1">
      <c r="A217" s="149"/>
    </row>
    <row r="218" spans="1:1" s="12" customFormat="1">
      <c r="A218" s="149"/>
    </row>
    <row r="219" spans="1:1" s="12" customFormat="1">
      <c r="A219" s="149"/>
    </row>
    <row r="220" spans="1:1" s="12" customFormat="1">
      <c r="A220" s="149"/>
    </row>
    <row r="221" spans="1:1" s="12" customFormat="1">
      <c r="A221" s="149"/>
    </row>
    <row r="222" spans="1:1" s="12" customFormat="1">
      <c r="A222" s="149"/>
    </row>
    <row r="223" spans="1:1" s="12" customFormat="1">
      <c r="A223" s="149"/>
    </row>
    <row r="224" spans="1:1" s="12" customFormat="1">
      <c r="A224" s="149"/>
    </row>
    <row r="225" spans="1:1" s="12" customFormat="1">
      <c r="A225" s="149"/>
    </row>
    <row r="226" spans="1:1" s="12" customFormat="1">
      <c r="A226" s="149"/>
    </row>
    <row r="227" spans="1:1" s="12" customFormat="1">
      <c r="A227" s="149"/>
    </row>
    <row r="228" spans="1:1" s="12" customFormat="1">
      <c r="A228" s="149"/>
    </row>
    <row r="229" spans="1:1" s="12" customFormat="1">
      <c r="A229" s="149"/>
    </row>
    <row r="230" spans="1:1" s="12" customFormat="1">
      <c r="A230" s="149"/>
    </row>
    <row r="231" spans="1:1" s="12" customFormat="1">
      <c r="A231" s="149"/>
    </row>
    <row r="232" spans="1:1" s="12" customFormat="1">
      <c r="A232" s="149"/>
    </row>
    <row r="233" spans="1:1" s="12" customFormat="1">
      <c r="A233" s="149"/>
    </row>
    <row r="234" spans="1:1" s="12" customFormat="1">
      <c r="A234" s="149"/>
    </row>
    <row r="235" spans="1:1" s="12" customFormat="1">
      <c r="A235" s="149"/>
    </row>
    <row r="236" spans="1:1" s="12" customFormat="1">
      <c r="A236" s="149"/>
    </row>
    <row r="237" spans="1:1" s="12" customFormat="1">
      <c r="A237" s="149"/>
    </row>
    <row r="238" spans="1:1" s="12" customFormat="1">
      <c r="A238" s="149"/>
    </row>
    <row r="239" spans="1:1" s="12" customFormat="1">
      <c r="A239" s="149"/>
    </row>
    <row r="240" spans="1:1" s="12" customFormat="1">
      <c r="A240" s="149"/>
    </row>
    <row r="241" spans="1:1" s="12" customFormat="1">
      <c r="A241" s="149"/>
    </row>
    <row r="242" spans="1:1" s="12" customFormat="1">
      <c r="A242" s="149"/>
    </row>
    <row r="243" spans="1:1" s="12" customFormat="1">
      <c r="A243" s="149"/>
    </row>
    <row r="244" spans="1:1" s="12" customFormat="1">
      <c r="A244" s="149"/>
    </row>
    <row r="245" spans="1:1" s="12" customFormat="1">
      <c r="A245" s="149"/>
    </row>
    <row r="246" spans="1:1" s="12" customFormat="1">
      <c r="A246" s="149"/>
    </row>
    <row r="247" spans="1:1" s="12" customFormat="1">
      <c r="A247" s="149"/>
    </row>
    <row r="248" spans="1:1" s="12" customFormat="1">
      <c r="A248" s="149"/>
    </row>
    <row r="249" spans="1:1" s="12" customFormat="1">
      <c r="A249" s="149"/>
    </row>
    <row r="250" spans="1:1" s="12" customFormat="1">
      <c r="A250" s="149"/>
    </row>
    <row r="251" spans="1:1" s="12" customFormat="1">
      <c r="A251" s="149"/>
    </row>
    <row r="252" spans="1:1" s="12" customFormat="1">
      <c r="A252" s="149"/>
    </row>
    <row r="253" spans="1:1" s="12" customFormat="1">
      <c r="A253" s="149"/>
    </row>
    <row r="254" spans="1:1" s="12" customFormat="1">
      <c r="A254" s="149"/>
    </row>
    <row r="255" spans="1:1" s="12" customFormat="1">
      <c r="A255" s="149"/>
    </row>
    <row r="256" spans="1:1" s="12" customFormat="1">
      <c r="A256" s="149"/>
    </row>
    <row r="257" spans="1:1" s="12" customFormat="1">
      <c r="A257" s="149"/>
    </row>
    <row r="258" spans="1:1" s="12" customFormat="1">
      <c r="A258" s="149"/>
    </row>
    <row r="259" spans="1:1" s="12" customFormat="1">
      <c r="A259" s="149"/>
    </row>
    <row r="260" spans="1:1" s="12" customFormat="1">
      <c r="A260" s="149"/>
    </row>
    <row r="261" spans="1:1" s="12" customFormat="1">
      <c r="A261" s="149"/>
    </row>
    <row r="262" spans="1:1" s="12" customFormat="1">
      <c r="A262" s="149"/>
    </row>
    <row r="263" spans="1:1" s="12" customFormat="1">
      <c r="A263" s="149"/>
    </row>
    <row r="264" spans="1:1" s="12" customFormat="1">
      <c r="A264" s="149"/>
    </row>
    <row r="265" spans="1:1" s="12" customFormat="1">
      <c r="A265" s="149"/>
    </row>
    <row r="266" spans="1:1" s="12" customFormat="1">
      <c r="A266" s="149"/>
    </row>
    <row r="267" spans="1:1" s="12" customFormat="1">
      <c r="A267" s="149"/>
    </row>
    <row r="268" spans="1:1" s="12" customFormat="1">
      <c r="A268" s="149"/>
    </row>
    <row r="269" spans="1:1" s="12" customFormat="1">
      <c r="A269" s="149"/>
    </row>
    <row r="270" spans="1:1" s="12" customFormat="1">
      <c r="A270" s="149"/>
    </row>
    <row r="271" spans="1:1" s="12" customFormat="1">
      <c r="A271" s="149"/>
    </row>
    <row r="272" spans="1:1" s="12" customFormat="1">
      <c r="A272" s="149"/>
    </row>
    <row r="273" spans="1:1" s="12" customFormat="1">
      <c r="A273" s="149"/>
    </row>
    <row r="274" spans="1:1" s="12" customFormat="1">
      <c r="A274" s="149"/>
    </row>
    <row r="275" spans="1:1" s="12" customFormat="1">
      <c r="A275" s="149"/>
    </row>
    <row r="276" spans="1:1" s="12" customFormat="1">
      <c r="A276" s="149"/>
    </row>
    <row r="277" spans="1:1" s="12" customFormat="1">
      <c r="A277" s="149"/>
    </row>
    <row r="278" spans="1:1" s="12" customFormat="1">
      <c r="A278" s="149"/>
    </row>
    <row r="279" spans="1:1" s="12" customFormat="1">
      <c r="A279" s="149"/>
    </row>
    <row r="280" spans="1:1" s="12" customFormat="1">
      <c r="A280" s="149"/>
    </row>
    <row r="281" spans="1:1" s="12" customFormat="1">
      <c r="A281" s="149"/>
    </row>
    <row r="282" spans="1:1" s="12" customFormat="1">
      <c r="A282" s="149"/>
    </row>
    <row r="283" spans="1:1" s="12" customFormat="1">
      <c r="A283" s="149"/>
    </row>
    <row r="284" spans="1:1" s="12" customFormat="1">
      <c r="A284" s="149"/>
    </row>
    <row r="285" spans="1:1" s="12" customFormat="1">
      <c r="A285" s="149"/>
    </row>
    <row r="286" spans="1:1" s="12" customFormat="1">
      <c r="A286" s="149"/>
    </row>
    <row r="287" spans="1:1" s="12" customFormat="1">
      <c r="A287" s="149"/>
    </row>
    <row r="288" spans="1:1" s="12" customFormat="1">
      <c r="A288" s="149"/>
    </row>
    <row r="289" spans="1:1" s="12" customFormat="1">
      <c r="A289" s="149"/>
    </row>
    <row r="290" spans="1:1" s="12" customFormat="1">
      <c r="A290" s="149"/>
    </row>
    <row r="291" spans="1:1" s="12" customFormat="1">
      <c r="A291" s="149"/>
    </row>
    <row r="292" spans="1:1" s="12" customFormat="1">
      <c r="A292" s="149"/>
    </row>
    <row r="293" spans="1:1" s="12" customFormat="1">
      <c r="A293" s="149"/>
    </row>
    <row r="294" spans="1:1" s="12" customFormat="1">
      <c r="A294" s="149"/>
    </row>
    <row r="295" spans="1:1" s="12" customFormat="1">
      <c r="A295" s="149"/>
    </row>
    <row r="296" spans="1:1" s="12" customFormat="1">
      <c r="A296" s="149"/>
    </row>
    <row r="297" spans="1:1" s="12" customFormat="1">
      <c r="A297" s="149"/>
    </row>
    <row r="298" spans="1:1" s="12" customFormat="1">
      <c r="A298" s="149"/>
    </row>
    <row r="299" spans="1:1" s="12" customFormat="1">
      <c r="A299" s="149"/>
    </row>
    <row r="300" spans="1:1" s="12" customFormat="1">
      <c r="A300" s="149"/>
    </row>
    <row r="301" spans="1:1" s="12" customFormat="1">
      <c r="A301" s="149"/>
    </row>
    <row r="302" spans="1:1" s="12" customFormat="1">
      <c r="A302" s="149"/>
    </row>
    <row r="303" spans="1:1" s="12" customFormat="1">
      <c r="A303" s="149"/>
    </row>
    <row r="304" spans="1:1" s="12" customFormat="1">
      <c r="A304" s="149"/>
    </row>
    <row r="305" spans="1:1" s="12" customFormat="1">
      <c r="A305" s="149"/>
    </row>
    <row r="306" spans="1:1" s="12" customFormat="1">
      <c r="A306" s="149"/>
    </row>
    <row r="307" spans="1:1" s="12" customFormat="1">
      <c r="A307" s="149"/>
    </row>
    <row r="308" spans="1:1" s="12" customFormat="1">
      <c r="A308" s="149"/>
    </row>
    <row r="309" spans="1:1" s="12" customFormat="1">
      <c r="A309" s="149"/>
    </row>
    <row r="310" spans="1:1" s="12" customFormat="1">
      <c r="A310" s="149"/>
    </row>
    <row r="311" spans="1:1" s="12" customFormat="1">
      <c r="A311" s="149"/>
    </row>
    <row r="312" spans="1:1" s="12" customFormat="1">
      <c r="A312" s="149"/>
    </row>
    <row r="313" spans="1:1" s="12" customFormat="1">
      <c r="A313" s="149"/>
    </row>
    <row r="314" spans="1:1" s="12" customFormat="1">
      <c r="A314" s="149"/>
    </row>
    <row r="315" spans="1:1" s="12" customFormat="1">
      <c r="A315" s="149"/>
    </row>
    <row r="316" spans="1:1" s="12" customFormat="1">
      <c r="A316" s="149"/>
    </row>
    <row r="317" spans="1:1" s="12" customFormat="1">
      <c r="A317" s="149"/>
    </row>
    <row r="318" spans="1:1" s="12" customFormat="1">
      <c r="A318" s="149"/>
    </row>
    <row r="319" spans="1:1" s="12" customFormat="1">
      <c r="A319" s="149"/>
    </row>
    <row r="320" spans="1:1" s="12" customFormat="1">
      <c r="A320" s="149"/>
    </row>
    <row r="321" spans="1:1" s="12" customFormat="1">
      <c r="A321" s="149"/>
    </row>
    <row r="322" spans="1:1" s="12" customFormat="1">
      <c r="A322" s="149"/>
    </row>
    <row r="323" spans="1:1" s="12" customFormat="1">
      <c r="A323" s="149"/>
    </row>
    <row r="324" spans="1:1" s="12" customFormat="1">
      <c r="A324" s="149"/>
    </row>
    <row r="325" spans="1:1" s="12" customFormat="1">
      <c r="A325" s="149"/>
    </row>
    <row r="326" spans="1:1" s="12" customFormat="1">
      <c r="A326" s="149"/>
    </row>
    <row r="327" spans="1:1" s="12" customFormat="1">
      <c r="A327" s="149"/>
    </row>
    <row r="328" spans="1:1" s="12" customFormat="1">
      <c r="A328" s="149"/>
    </row>
    <row r="329" spans="1:1" s="12" customFormat="1">
      <c r="A329" s="149"/>
    </row>
    <row r="330" spans="1:1" s="12" customFormat="1">
      <c r="A330" s="149"/>
    </row>
    <row r="331" spans="1:1" s="12" customFormat="1">
      <c r="A331" s="149"/>
    </row>
    <row r="332" spans="1:1" s="12" customFormat="1">
      <c r="A332" s="149"/>
    </row>
    <row r="333" spans="1:1" s="12" customFormat="1">
      <c r="A333" s="149"/>
    </row>
    <row r="334" spans="1:1" s="12" customFormat="1">
      <c r="A334" s="149"/>
    </row>
    <row r="335" spans="1:1" s="12" customFormat="1">
      <c r="A335" s="149"/>
    </row>
    <row r="336" spans="1:1" s="12" customFormat="1">
      <c r="A336" s="149"/>
    </row>
    <row r="337" spans="1:1" s="12" customFormat="1">
      <c r="A337" s="149"/>
    </row>
    <row r="338" spans="1:1" s="12" customFormat="1">
      <c r="A338" s="149"/>
    </row>
    <row r="339" spans="1:1" s="12" customFormat="1">
      <c r="A339" s="149"/>
    </row>
    <row r="340" spans="1:1" s="12" customFormat="1">
      <c r="A340" s="149"/>
    </row>
    <row r="341" spans="1:1" s="12" customFormat="1">
      <c r="A341" s="149"/>
    </row>
    <row r="342" spans="1:1" s="12" customFormat="1">
      <c r="A342" s="149"/>
    </row>
    <row r="343" spans="1:1" s="12" customFormat="1">
      <c r="A343" s="149"/>
    </row>
    <row r="344" spans="1:1" s="12" customFormat="1">
      <c r="A344" s="149"/>
    </row>
    <row r="345" spans="1:1" s="12" customFormat="1">
      <c r="A345" s="149"/>
    </row>
    <row r="346" spans="1:1" s="12" customFormat="1">
      <c r="A346" s="149"/>
    </row>
    <row r="347" spans="1:1" s="12" customFormat="1">
      <c r="A347" s="149"/>
    </row>
    <row r="348" spans="1:1" s="12" customFormat="1">
      <c r="A348" s="149"/>
    </row>
    <row r="349" spans="1:1" s="12" customFormat="1">
      <c r="A349" s="149"/>
    </row>
    <row r="350" spans="1:1" s="12" customFormat="1">
      <c r="A350" s="149"/>
    </row>
    <row r="351" spans="1:1" s="12" customFormat="1">
      <c r="A351" s="149"/>
    </row>
    <row r="352" spans="1:1" s="12" customFormat="1">
      <c r="A352" s="149"/>
    </row>
    <row r="353" spans="1:1" s="12" customFormat="1">
      <c r="A353" s="149"/>
    </row>
    <row r="354" spans="1:1" s="12" customFormat="1">
      <c r="A354" s="149"/>
    </row>
    <row r="355" spans="1:1" s="12" customFormat="1">
      <c r="A355" s="149"/>
    </row>
    <row r="356" spans="1:1" s="12" customFormat="1">
      <c r="A356" s="149"/>
    </row>
    <row r="357" spans="1:1" s="12" customFormat="1">
      <c r="A357" s="149"/>
    </row>
    <row r="358" spans="1:1" s="12" customFormat="1">
      <c r="A358" s="149"/>
    </row>
    <row r="359" spans="1:1" s="12" customFormat="1">
      <c r="A359" s="149"/>
    </row>
    <row r="360" spans="1:1" s="12" customFormat="1">
      <c r="A360" s="149"/>
    </row>
    <row r="361" spans="1:1" s="12" customFormat="1">
      <c r="A361" s="149"/>
    </row>
    <row r="362" spans="1:1" s="12" customFormat="1">
      <c r="A362" s="149"/>
    </row>
    <row r="363" spans="1:1" s="12" customFormat="1">
      <c r="A363" s="149"/>
    </row>
    <row r="364" spans="1:1" s="12" customFormat="1">
      <c r="A364" s="149"/>
    </row>
    <row r="365" spans="1:1" s="12" customFormat="1">
      <c r="A365" s="149"/>
    </row>
    <row r="366" spans="1:1" s="12" customFormat="1">
      <c r="A366" s="149"/>
    </row>
    <row r="367" spans="1:1" s="12" customFormat="1">
      <c r="A367" s="149"/>
    </row>
    <row r="368" spans="1:1" s="12" customFormat="1">
      <c r="A368" s="149"/>
    </row>
    <row r="369" spans="1:1" s="12" customFormat="1">
      <c r="A369" s="149"/>
    </row>
    <row r="370" spans="1:1" s="12" customFormat="1">
      <c r="A370" s="149"/>
    </row>
    <row r="371" spans="1:1" s="12" customFormat="1">
      <c r="A371" s="149"/>
    </row>
    <row r="372" spans="1:1" s="12" customFormat="1">
      <c r="A372" s="149"/>
    </row>
    <row r="373" spans="1:1" s="12" customFormat="1">
      <c r="A373" s="149"/>
    </row>
    <row r="374" spans="1:1" s="12" customFormat="1">
      <c r="A374" s="149"/>
    </row>
    <row r="375" spans="1:1" s="12" customFormat="1">
      <c r="A375" s="149"/>
    </row>
    <row r="376" spans="1:1" s="12" customFormat="1">
      <c r="A376" s="149"/>
    </row>
    <row r="377" spans="1:1" s="12" customFormat="1">
      <c r="A377" s="149"/>
    </row>
    <row r="378" spans="1:1" s="12" customFormat="1">
      <c r="A378" s="149"/>
    </row>
    <row r="379" spans="1:1" s="12" customFormat="1">
      <c r="A379" s="149"/>
    </row>
    <row r="380" spans="1:1" s="12" customFormat="1">
      <c r="A380" s="149"/>
    </row>
    <row r="381" spans="1:1" s="12" customFormat="1">
      <c r="A381" s="149"/>
    </row>
    <row r="382" spans="1:1" s="12" customFormat="1">
      <c r="A382" s="149"/>
    </row>
    <row r="383" spans="1:1" s="12" customFormat="1">
      <c r="A383" s="149"/>
    </row>
    <row r="384" spans="1:1" s="12" customFormat="1">
      <c r="A384" s="149"/>
    </row>
    <row r="385" spans="1:1" s="12" customFormat="1">
      <c r="A385" s="149"/>
    </row>
    <row r="386" spans="1:1" s="12" customFormat="1">
      <c r="A386" s="149"/>
    </row>
    <row r="387" spans="1:1" s="12" customFormat="1">
      <c r="A387" s="149"/>
    </row>
    <row r="388" spans="1:1" s="12" customFormat="1">
      <c r="A388" s="149"/>
    </row>
    <row r="389" spans="1:1" s="12" customFormat="1">
      <c r="A389" s="149"/>
    </row>
    <row r="390" spans="1:1" s="12" customFormat="1">
      <c r="A390" s="149"/>
    </row>
    <row r="391" spans="1:1" s="12" customFormat="1">
      <c r="A391" s="149"/>
    </row>
    <row r="392" spans="1:1" s="12" customFormat="1">
      <c r="A392" s="149"/>
    </row>
    <row r="393" spans="1:1" s="12" customFormat="1">
      <c r="A393" s="149"/>
    </row>
    <row r="394" spans="1:1" s="12" customFormat="1">
      <c r="A394" s="149"/>
    </row>
    <row r="395" spans="1:1" s="12" customFormat="1">
      <c r="A395" s="149"/>
    </row>
    <row r="396" spans="1:1" s="12" customFormat="1">
      <c r="A396" s="149"/>
    </row>
    <row r="397" spans="1:1" s="12" customFormat="1">
      <c r="A397" s="149"/>
    </row>
    <row r="398" spans="1:1" s="12" customFormat="1">
      <c r="A398" s="149"/>
    </row>
    <row r="399" spans="1:1" s="12" customFormat="1">
      <c r="A399" s="149"/>
    </row>
    <row r="400" spans="1:1" s="12" customFormat="1">
      <c r="A400" s="149"/>
    </row>
    <row r="401" spans="1:1" s="12" customFormat="1">
      <c r="A401" s="149"/>
    </row>
    <row r="402" spans="1:1" s="12" customFormat="1">
      <c r="A402" s="149"/>
    </row>
    <row r="403" spans="1:1" s="12" customFormat="1">
      <c r="A403" s="149"/>
    </row>
    <row r="404" spans="1:1" s="12" customFormat="1">
      <c r="A404" s="149"/>
    </row>
    <row r="405" spans="1:1" s="12" customFormat="1">
      <c r="A405" s="149"/>
    </row>
    <row r="406" spans="1:1" s="12" customFormat="1">
      <c r="A406" s="149"/>
    </row>
    <row r="407" spans="1:1" s="12" customFormat="1">
      <c r="A407" s="149"/>
    </row>
    <row r="408" spans="1:1" s="12" customFormat="1">
      <c r="A408" s="149"/>
    </row>
    <row r="409" spans="1:1" s="12" customFormat="1">
      <c r="A409" s="149"/>
    </row>
    <row r="410" spans="1:1" s="12" customFormat="1">
      <c r="A410" s="149"/>
    </row>
    <row r="411" spans="1:1" s="12" customFormat="1">
      <c r="A411" s="149"/>
    </row>
    <row r="412" spans="1:1" s="12" customFormat="1">
      <c r="A412" s="149"/>
    </row>
    <row r="413" spans="1:1" s="12" customFormat="1">
      <c r="A413" s="149"/>
    </row>
    <row r="414" spans="1:1" s="12" customFormat="1">
      <c r="A414" s="149"/>
    </row>
    <row r="415" spans="1:1" s="12" customFormat="1">
      <c r="A415" s="149"/>
    </row>
    <row r="416" spans="1:1" s="12" customFormat="1">
      <c r="A416" s="149"/>
    </row>
    <row r="417" spans="1:1" s="12" customFormat="1">
      <c r="A417" s="149"/>
    </row>
    <row r="418" spans="1:1" s="12" customFormat="1">
      <c r="A418" s="149"/>
    </row>
    <row r="419" spans="1:1" s="12" customFormat="1">
      <c r="A419" s="149"/>
    </row>
    <row r="420" spans="1:1" s="12" customFormat="1">
      <c r="A420" s="149"/>
    </row>
    <row r="421" spans="1:1" s="12" customFormat="1">
      <c r="A421" s="149"/>
    </row>
    <row r="422" spans="1:1" s="12" customFormat="1">
      <c r="A422" s="149"/>
    </row>
    <row r="423" spans="1:1" s="12" customFormat="1">
      <c r="A423" s="149"/>
    </row>
    <row r="424" spans="1:1" s="12" customFormat="1">
      <c r="A424" s="149"/>
    </row>
    <row r="425" spans="1:1" s="12" customFormat="1">
      <c r="A425" s="149"/>
    </row>
    <row r="426" spans="1:1" s="12" customFormat="1">
      <c r="A426" s="149"/>
    </row>
    <row r="427" spans="1:1" s="12" customFormat="1">
      <c r="A427" s="149"/>
    </row>
    <row r="428" spans="1:1" s="12" customFormat="1">
      <c r="A428" s="149"/>
    </row>
    <row r="429" spans="1:1" s="12" customFormat="1">
      <c r="A429" s="149"/>
    </row>
    <row r="430" spans="1:1" s="12" customFormat="1">
      <c r="A430" s="149"/>
    </row>
    <row r="431" spans="1:1" s="12" customFormat="1">
      <c r="A431" s="149"/>
    </row>
    <row r="432" spans="1:1" s="12" customFormat="1">
      <c r="A432" s="149"/>
    </row>
    <row r="433" spans="1:1" s="12" customFormat="1">
      <c r="A433" s="149"/>
    </row>
    <row r="434" spans="1:1" s="12" customFormat="1">
      <c r="A434" s="149"/>
    </row>
    <row r="435" spans="1:1" s="12" customFormat="1">
      <c r="A435" s="149"/>
    </row>
    <row r="436" spans="1:1" s="12" customFormat="1">
      <c r="A436" s="149"/>
    </row>
    <row r="437" spans="1:1" s="12" customFormat="1">
      <c r="A437" s="149"/>
    </row>
    <row r="438" spans="1:1" s="12" customFormat="1">
      <c r="A438" s="149"/>
    </row>
    <row r="439" spans="1:1" s="12" customFormat="1">
      <c r="A439" s="149"/>
    </row>
    <row r="440" spans="1:1" s="12" customFormat="1">
      <c r="A440" s="149"/>
    </row>
    <row r="441" spans="1:1" s="12" customFormat="1">
      <c r="A441" s="149"/>
    </row>
    <row r="442" spans="1:1" s="12" customFormat="1">
      <c r="A442" s="149"/>
    </row>
    <row r="443" spans="1:1" s="12" customFormat="1">
      <c r="A443" s="149"/>
    </row>
    <row r="444" spans="1:1" s="12" customFormat="1">
      <c r="A444" s="149"/>
    </row>
    <row r="445" spans="1:1" s="12" customFormat="1">
      <c r="A445" s="149"/>
    </row>
    <row r="446" spans="1:1" s="12" customFormat="1">
      <c r="A446" s="149"/>
    </row>
    <row r="447" spans="1:1" s="12" customFormat="1">
      <c r="A447" s="149"/>
    </row>
    <row r="448" spans="1:1" s="12" customFormat="1">
      <c r="A448" s="149"/>
    </row>
    <row r="449" spans="1:1" s="12" customFormat="1">
      <c r="A449" s="149"/>
    </row>
    <row r="450" spans="1:1" s="12" customFormat="1">
      <c r="A450" s="149"/>
    </row>
    <row r="451" spans="1:1" s="12" customFormat="1">
      <c r="A451" s="149"/>
    </row>
    <row r="452" spans="1:1" s="12" customFormat="1">
      <c r="A452" s="149"/>
    </row>
    <row r="453" spans="1:1" s="12" customFormat="1">
      <c r="A453" s="149"/>
    </row>
    <row r="454" spans="1:1" s="12" customFormat="1">
      <c r="A454" s="149"/>
    </row>
    <row r="455" spans="1:1" s="12" customFormat="1">
      <c r="A455" s="149"/>
    </row>
    <row r="456" spans="1:1" s="12" customFormat="1">
      <c r="A456" s="149"/>
    </row>
    <row r="457" spans="1:1" s="12" customFormat="1">
      <c r="A457" s="149"/>
    </row>
    <row r="458" spans="1:1" s="12" customFormat="1">
      <c r="A458" s="149"/>
    </row>
    <row r="459" spans="1:1" s="12" customFormat="1">
      <c r="A459" s="149"/>
    </row>
    <row r="460" spans="1:1" s="12" customFormat="1">
      <c r="A460" s="149"/>
    </row>
    <row r="461" spans="1:1" s="12" customFormat="1">
      <c r="A461" s="149"/>
    </row>
    <row r="462" spans="1:1" s="12" customFormat="1">
      <c r="A462" s="149"/>
    </row>
    <row r="463" spans="1:1" s="12" customFormat="1">
      <c r="A463" s="149"/>
    </row>
    <row r="464" spans="1:1" s="12" customFormat="1">
      <c r="A464" s="149"/>
    </row>
    <row r="465" spans="1:1" s="12" customFormat="1">
      <c r="A465" s="149"/>
    </row>
    <row r="466" spans="1:1" s="12" customFormat="1">
      <c r="A466" s="149"/>
    </row>
    <row r="467" spans="1:1" s="12" customFormat="1">
      <c r="A467" s="149"/>
    </row>
    <row r="468" spans="1:1" s="12" customFormat="1">
      <c r="A468" s="149"/>
    </row>
    <row r="469" spans="1:1" s="12" customFormat="1">
      <c r="A469" s="149"/>
    </row>
    <row r="470" spans="1:1" s="12" customFormat="1">
      <c r="A470" s="149"/>
    </row>
    <row r="471" spans="1:1" s="12" customFormat="1">
      <c r="A471" s="149"/>
    </row>
    <row r="472" spans="1:1" s="12" customFormat="1">
      <c r="A472" s="149"/>
    </row>
    <row r="473" spans="1:1" s="12" customFormat="1">
      <c r="A473" s="149"/>
    </row>
    <row r="474" spans="1:1" s="12" customFormat="1">
      <c r="A474" s="149"/>
    </row>
    <row r="475" spans="1:1" s="12" customFormat="1">
      <c r="A475" s="149"/>
    </row>
    <row r="476" spans="1:1" s="12" customFormat="1">
      <c r="A476" s="149"/>
    </row>
    <row r="477" spans="1:1" s="12" customFormat="1">
      <c r="A477" s="149"/>
    </row>
    <row r="478" spans="1:1" s="12" customFormat="1">
      <c r="A478" s="149"/>
    </row>
    <row r="479" spans="1:1" s="12" customFormat="1">
      <c r="A479" s="149"/>
    </row>
    <row r="480" spans="1:1" s="12" customFormat="1">
      <c r="A480" s="149"/>
    </row>
    <row r="481" spans="1:1" s="12" customFormat="1">
      <c r="A481" s="149"/>
    </row>
    <row r="482" spans="1:1" s="12" customFormat="1">
      <c r="A482" s="149"/>
    </row>
    <row r="483" spans="1:1" s="12" customFormat="1">
      <c r="A483" s="149"/>
    </row>
    <row r="484" spans="1:1" s="12" customFormat="1">
      <c r="A484" s="149"/>
    </row>
    <row r="485" spans="1:1" s="12" customFormat="1">
      <c r="A485" s="149"/>
    </row>
    <row r="486" spans="1:1" s="12" customFormat="1">
      <c r="A486" s="149"/>
    </row>
    <row r="487" spans="1:1" s="12" customFormat="1">
      <c r="A487" s="149"/>
    </row>
    <row r="488" spans="1:1" s="12" customFormat="1">
      <c r="A488" s="149"/>
    </row>
    <row r="489" spans="1:1" s="12" customFormat="1">
      <c r="A489" s="149"/>
    </row>
    <row r="490" spans="1:1" s="12" customFormat="1">
      <c r="A490" s="149"/>
    </row>
    <row r="491" spans="1:1" s="12" customFormat="1">
      <c r="A491" s="149"/>
    </row>
    <row r="492" spans="1:1" s="12" customFormat="1">
      <c r="A492" s="149"/>
    </row>
    <row r="493" spans="1:1" s="12" customFormat="1">
      <c r="A493" s="149"/>
    </row>
    <row r="494" spans="1:1" s="12" customFormat="1">
      <c r="A494" s="149"/>
    </row>
    <row r="495" spans="1:1" s="12" customFormat="1">
      <c r="A495" s="149"/>
    </row>
    <row r="496" spans="1:1" s="12" customFormat="1">
      <c r="A496" s="149"/>
    </row>
    <row r="497" spans="1:1" s="12" customFormat="1">
      <c r="A497" s="149"/>
    </row>
    <row r="498" spans="1:1" s="12" customFormat="1">
      <c r="A498" s="149"/>
    </row>
    <row r="499" spans="1:1" s="12" customFormat="1">
      <c r="A499" s="149"/>
    </row>
    <row r="500" spans="1:1" s="12" customFormat="1">
      <c r="A500" s="149"/>
    </row>
    <row r="501" spans="1:1" s="12" customFormat="1">
      <c r="A501" s="149"/>
    </row>
    <row r="502" spans="1:1" s="12" customFormat="1">
      <c r="A502" s="149"/>
    </row>
    <row r="503" spans="1:1" s="12" customFormat="1">
      <c r="A503" s="149"/>
    </row>
    <row r="504" spans="1:1" s="12" customFormat="1">
      <c r="A504" s="149"/>
    </row>
    <row r="505" spans="1:1" s="12" customFormat="1">
      <c r="A505" s="149"/>
    </row>
    <row r="506" spans="1:1" s="12" customFormat="1">
      <c r="A506" s="149"/>
    </row>
    <row r="507" spans="1:1" s="12" customFormat="1">
      <c r="A507" s="149"/>
    </row>
    <row r="508" spans="1:1" s="12" customFormat="1">
      <c r="A508" s="149"/>
    </row>
    <row r="509" spans="1:1" s="12" customFormat="1">
      <c r="A509" s="149"/>
    </row>
    <row r="510" spans="1:1" s="12" customFormat="1">
      <c r="A510" s="149"/>
    </row>
    <row r="511" spans="1:1" s="12" customFormat="1">
      <c r="A511" s="149"/>
    </row>
    <row r="512" spans="1:1" s="12" customFormat="1">
      <c r="A512" s="149"/>
    </row>
    <row r="513" spans="1:1" s="12" customFormat="1">
      <c r="A513" s="149"/>
    </row>
    <row r="514" spans="1:1" s="12" customFormat="1">
      <c r="A514" s="149"/>
    </row>
    <row r="515" spans="1:1" s="12" customFormat="1">
      <c r="A515" s="149"/>
    </row>
    <row r="516" spans="1:1" s="12" customFormat="1">
      <c r="A516" s="149"/>
    </row>
    <row r="517" spans="1:1" s="12" customFormat="1">
      <c r="A517" s="149"/>
    </row>
    <row r="518" spans="1:1" s="12" customFormat="1">
      <c r="A518" s="149"/>
    </row>
    <row r="519" spans="1:1" s="12" customFormat="1">
      <c r="A519" s="149"/>
    </row>
    <row r="520" spans="1:1" s="12" customFormat="1">
      <c r="A520" s="149"/>
    </row>
    <row r="521" spans="1:1" s="12" customFormat="1">
      <c r="A521" s="149"/>
    </row>
    <row r="522" spans="1:1" s="12" customFormat="1">
      <c r="A522" s="149"/>
    </row>
    <row r="523" spans="1:1" s="12" customFormat="1">
      <c r="A523" s="149"/>
    </row>
    <row r="524" spans="1:1" s="12" customFormat="1">
      <c r="A524" s="149"/>
    </row>
    <row r="525" spans="1:1" s="12" customFormat="1">
      <c r="A525" s="149"/>
    </row>
    <row r="526" spans="1:1" s="12" customFormat="1">
      <c r="A526" s="149"/>
    </row>
    <row r="527" spans="1:1" s="12" customFormat="1">
      <c r="A527" s="149"/>
    </row>
    <row r="528" spans="1:1" s="12" customFormat="1">
      <c r="A528" s="149"/>
    </row>
    <row r="529" spans="1:1" s="12" customFormat="1">
      <c r="A529" s="149"/>
    </row>
    <row r="530" spans="1:1" s="12" customFormat="1">
      <c r="A530" s="149"/>
    </row>
    <row r="531" spans="1:1" s="12" customFormat="1">
      <c r="A531" s="149"/>
    </row>
    <row r="532" spans="1:1" s="12" customFormat="1">
      <c r="A532" s="149"/>
    </row>
    <row r="533" spans="1:1" s="12" customFormat="1">
      <c r="A533" s="149"/>
    </row>
    <row r="534" spans="1:1" s="12" customFormat="1">
      <c r="A534" s="149"/>
    </row>
    <row r="535" spans="1:1" s="12" customFormat="1">
      <c r="A535" s="149"/>
    </row>
    <row r="536" spans="1:1" s="12" customFormat="1">
      <c r="A536" s="149"/>
    </row>
    <row r="537" spans="1:1" s="12" customFormat="1">
      <c r="A537" s="149"/>
    </row>
    <row r="538" spans="1:1" s="12" customFormat="1">
      <c r="A538" s="149"/>
    </row>
    <row r="539" spans="1:1" s="12" customFormat="1">
      <c r="A539" s="149"/>
    </row>
    <row r="540" spans="1:1" s="12" customFormat="1">
      <c r="A540" s="149"/>
    </row>
    <row r="541" spans="1:1" s="12" customFormat="1">
      <c r="A541" s="149"/>
    </row>
    <row r="542" spans="1:1" s="12" customFormat="1">
      <c r="A542" s="149"/>
    </row>
    <row r="543" spans="1:1" s="12" customFormat="1">
      <c r="A543" s="149"/>
    </row>
    <row r="544" spans="1:1" s="12" customFormat="1">
      <c r="A544" s="149"/>
    </row>
    <row r="545" spans="1:1" s="12" customFormat="1">
      <c r="A545" s="149"/>
    </row>
    <row r="546" spans="1:1" s="12" customFormat="1">
      <c r="A546" s="149"/>
    </row>
    <row r="547" spans="1:1" s="12" customFormat="1">
      <c r="A547" s="149"/>
    </row>
    <row r="548" spans="1:1" s="12" customFormat="1">
      <c r="A548" s="149"/>
    </row>
    <row r="549" spans="1:1" s="12" customFormat="1">
      <c r="A549" s="149"/>
    </row>
    <row r="550" spans="1:1" s="12" customFormat="1">
      <c r="A550" s="149"/>
    </row>
    <row r="551" spans="1:1" s="12" customFormat="1">
      <c r="A551" s="149"/>
    </row>
    <row r="552" spans="1:1" s="12" customFormat="1">
      <c r="A552" s="149"/>
    </row>
    <row r="553" spans="1:1" s="12" customFormat="1">
      <c r="A553" s="149"/>
    </row>
    <row r="554" spans="1:1" s="12" customFormat="1">
      <c r="A554" s="149"/>
    </row>
    <row r="555" spans="1:1" s="12" customFormat="1">
      <c r="A555" s="149"/>
    </row>
    <row r="556" spans="1:1" s="12" customFormat="1">
      <c r="A556" s="149"/>
    </row>
    <row r="557" spans="1:1" s="12" customFormat="1">
      <c r="A557" s="149"/>
    </row>
  </sheetData>
  <sheetProtection algorithmName="SHA-512" hashValue="Itc6pR0iVcyWeWL7R2uxQ5F10HMNRGu7vkfZCvY17kS5yq8G9fy/6eWw7nbdbx82rptPmnfTrHw+Z0GzXu8UQg==" saltValue="865611+Mz8HPBZNBaZUfvA==" spinCount="100000" sheet="1" objects="1" scenarios="1"/>
  <mergeCells count="54">
    <mergeCell ref="I11:J11"/>
    <mergeCell ref="A13:A16"/>
    <mergeCell ref="F13:G13"/>
    <mergeCell ref="F14:G14"/>
    <mergeCell ref="I9:J9"/>
    <mergeCell ref="F16:J16"/>
    <mergeCell ref="B13:D16"/>
    <mergeCell ref="E13:E16"/>
    <mergeCell ref="F15:G15"/>
    <mergeCell ref="I10:J10"/>
    <mergeCell ref="I12:J12"/>
    <mergeCell ref="B9:D10"/>
    <mergeCell ref="A23:J23"/>
    <mergeCell ref="B17:D17"/>
    <mergeCell ref="A20:J20"/>
    <mergeCell ref="A21:I21"/>
    <mergeCell ref="I18:J18"/>
    <mergeCell ref="A22:J22"/>
    <mergeCell ref="F19:J19"/>
    <mergeCell ref="F17:J17"/>
    <mergeCell ref="F18:H18"/>
    <mergeCell ref="B18:E18"/>
    <mergeCell ref="B19:E19"/>
    <mergeCell ref="B1:H1"/>
    <mergeCell ref="B3:E3"/>
    <mergeCell ref="B4:E4"/>
    <mergeCell ref="H3:I3"/>
    <mergeCell ref="F8:H8"/>
    <mergeCell ref="A7:D7"/>
    <mergeCell ref="I8:J8"/>
    <mergeCell ref="A8:D8"/>
    <mergeCell ref="J3:K3"/>
    <mergeCell ref="H4:I4"/>
    <mergeCell ref="J4:K4"/>
    <mergeCell ref="A24:J24"/>
    <mergeCell ref="A34:J34"/>
    <mergeCell ref="A35:J35"/>
    <mergeCell ref="A36:J36"/>
    <mergeCell ref="A37:J37"/>
    <mergeCell ref="A30:J30"/>
    <mergeCell ref="A31:J31"/>
    <mergeCell ref="A32:J32"/>
    <mergeCell ref="A33:J33"/>
    <mergeCell ref="A25:J25"/>
    <mergeCell ref="A26:J26"/>
    <mergeCell ref="A27:J27"/>
    <mergeCell ref="A28:J28"/>
    <mergeCell ref="A29:J29"/>
    <mergeCell ref="E9:E10"/>
    <mergeCell ref="F9:H10"/>
    <mergeCell ref="A11:A12"/>
    <mergeCell ref="B11:D12"/>
    <mergeCell ref="E11:E12"/>
    <mergeCell ref="F11:H12"/>
  </mergeCells>
  <phoneticPr fontId="16" type="noConversion"/>
  <printOptions horizontalCentered="1"/>
  <pageMargins left="0" right="0" top="0.55118110236220474" bottom="0.55118110236220474" header="0.31496062992125984" footer="0.31496062992125984"/>
  <pageSetup paperSize="9" scale="4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28"/>
  <sheetViews>
    <sheetView zoomScale="70" zoomScaleNormal="70" zoomScaleSheetLayoutView="100" workbookViewId="0">
      <selection activeCell="E8" sqref="E8:G8"/>
    </sheetView>
  </sheetViews>
  <sheetFormatPr defaultColWidth="8.875" defaultRowHeight="16.5"/>
  <cols>
    <col min="1" max="1" width="4.5" style="73" customWidth="1"/>
    <col min="2" max="2" width="14.625" style="62" customWidth="1"/>
    <col min="3" max="3" width="18.75" style="62" customWidth="1"/>
    <col min="4" max="4" width="18.25" style="62" customWidth="1"/>
    <col min="5" max="5" width="16.375" style="62" customWidth="1"/>
    <col min="6" max="6" width="20" style="62" customWidth="1"/>
    <col min="7" max="7" width="23.25" style="62" customWidth="1"/>
    <col min="8" max="8" width="19" style="62" customWidth="1"/>
    <col min="9" max="9" width="12.875" style="62" customWidth="1"/>
    <col min="10" max="10" width="12.5" style="62" bestFit="1" customWidth="1"/>
    <col min="11" max="11" width="15.125" style="62" customWidth="1"/>
    <col min="12" max="12" width="8.875" style="62"/>
    <col min="13" max="13" width="16" style="62" bestFit="1" customWidth="1"/>
    <col min="14" max="16" width="8.875" style="62"/>
    <col min="17" max="17" width="18.375" style="62" hidden="1" customWidth="1"/>
    <col min="18" max="18" width="11.75" style="62" hidden="1" customWidth="1"/>
    <col min="19" max="19" width="14.5" style="62" hidden="1" customWidth="1"/>
    <col min="20" max="33" width="8.875" style="62" hidden="1" customWidth="1"/>
    <col min="34" max="34" width="17.5" style="62" hidden="1" customWidth="1"/>
    <col min="35" max="35" width="14.625" style="62" hidden="1" customWidth="1"/>
    <col min="36" max="16384" width="8.875" style="62"/>
  </cols>
  <sheetData>
    <row r="1" spans="1:35" ht="42" customHeight="1" thickTop="1" thickBot="1">
      <c r="B1" s="17" t="s">
        <v>11</v>
      </c>
      <c r="C1" s="14"/>
      <c r="D1" s="18" t="s">
        <v>6</v>
      </c>
      <c r="E1" s="74" t="str">
        <f>輸入區!B8</f>
        <v>男性</v>
      </c>
      <c r="F1" s="18" t="s">
        <v>28</v>
      </c>
      <c r="G1" s="72">
        <f ca="1">T9</f>
        <v>43</v>
      </c>
      <c r="H1" s="18" t="s">
        <v>23</v>
      </c>
      <c r="I1" s="15"/>
      <c r="J1" s="18" t="s">
        <v>29</v>
      </c>
      <c r="K1" s="76" t="str">
        <f>輸入區!B21</f>
        <v>年繳</v>
      </c>
      <c r="M1" s="20" t="s">
        <v>5</v>
      </c>
      <c r="N1" s="21">
        <f>輸入區!E7</f>
        <v>70</v>
      </c>
    </row>
    <row r="2" spans="1:35" ht="42.75" customHeight="1" thickBot="1">
      <c r="B2" s="288" t="s">
        <v>13</v>
      </c>
      <c r="C2" s="289"/>
      <c r="D2" s="289"/>
      <c r="E2" s="289"/>
      <c r="F2" s="19" t="s">
        <v>14</v>
      </c>
      <c r="G2" s="19" t="s">
        <v>3</v>
      </c>
      <c r="H2" s="278" t="s">
        <v>1</v>
      </c>
      <c r="I2" s="290"/>
      <c r="J2" s="278" t="s">
        <v>15</v>
      </c>
      <c r="K2" s="279"/>
      <c r="M2" s="20" t="s">
        <v>8</v>
      </c>
      <c r="N2" s="21">
        <f>輸入區!E8</f>
        <v>1</v>
      </c>
      <c r="Q2" s="22" t="s">
        <v>35</v>
      </c>
      <c r="R2" s="23"/>
      <c r="S2" s="23"/>
      <c r="T2" s="23"/>
      <c r="U2" s="23"/>
      <c r="V2" s="23"/>
      <c r="W2" s="24"/>
      <c r="X2" s="24"/>
      <c r="Y2" s="25"/>
      <c r="Z2" s="26"/>
      <c r="AA2" s="26"/>
      <c r="AB2" s="27"/>
      <c r="AC2" s="27"/>
      <c r="AD2" s="28" t="s">
        <v>79</v>
      </c>
      <c r="AE2" s="23"/>
      <c r="AF2" s="23"/>
      <c r="AG2" s="23"/>
      <c r="AH2" s="23"/>
      <c r="AI2" s="23"/>
    </row>
    <row r="3" spans="1:35" ht="42" customHeight="1" thickBot="1">
      <c r="B3" s="280" t="s">
        <v>74</v>
      </c>
      <c r="C3" s="281"/>
      <c r="D3" s="281"/>
      <c r="E3" s="281"/>
      <c r="F3" s="75" t="str">
        <f>輸入區!B16</f>
        <v>20年</v>
      </c>
      <c r="G3" s="16"/>
      <c r="H3" s="282">
        <f>輸入區!E16</f>
        <v>2000000</v>
      </c>
      <c r="I3" s="283"/>
      <c r="J3" s="284">
        <f ca="1">IF(OR($E$1="",$N$1="",$N$2="",$N$3="",F3="",$K$1="",H3=""),"請檢查輸入資料",IF(H3=0,0,ROUND(S12*$AA$4*H3/T12,0)))</f>
        <v>67200</v>
      </c>
      <c r="K3" s="285"/>
      <c r="M3" s="20" t="s">
        <v>9</v>
      </c>
      <c r="N3" s="21">
        <f>輸入區!E9</f>
        <v>9</v>
      </c>
      <c r="Q3" s="23"/>
      <c r="R3" s="23"/>
      <c r="S3" s="23"/>
      <c r="T3" s="23"/>
      <c r="U3" s="23"/>
      <c r="V3" s="23"/>
      <c r="W3" s="24"/>
      <c r="X3" s="24"/>
      <c r="Y3" s="25"/>
      <c r="Z3" s="26"/>
      <c r="AA3" s="26"/>
      <c r="AB3" s="29"/>
      <c r="AC3" s="29"/>
      <c r="AD3" s="30"/>
      <c r="AE3" s="30"/>
      <c r="AF3" s="30"/>
      <c r="AG3" s="27"/>
      <c r="AH3" s="30"/>
      <c r="AI3" s="31">
        <v>10000</v>
      </c>
    </row>
    <row r="4" spans="1:35" ht="18" thickTop="1" thickBot="1">
      <c r="A4" s="77" t="s">
        <v>57</v>
      </c>
      <c r="B4" s="78"/>
      <c r="C4" s="81"/>
      <c r="Q4" s="23"/>
      <c r="R4" s="23"/>
      <c r="S4" s="23"/>
      <c r="T4" s="23"/>
      <c r="U4" s="23"/>
      <c r="V4" s="23"/>
      <c r="W4" s="32" t="s">
        <v>36</v>
      </c>
      <c r="X4" s="33" t="s">
        <v>37</v>
      </c>
      <c r="Y4" s="34" t="s">
        <v>38</v>
      </c>
      <c r="Z4" s="34" t="s">
        <v>39</v>
      </c>
      <c r="AA4" s="35">
        <f>VLOOKUP(K1,Z5:AA8,2,FALSE)</f>
        <v>1</v>
      </c>
      <c r="AB4" s="27"/>
      <c r="AC4" s="27"/>
      <c r="AD4" s="36" t="s">
        <v>40</v>
      </c>
      <c r="AE4" s="36" t="s">
        <v>41</v>
      </c>
      <c r="AF4" s="36" t="s">
        <v>42</v>
      </c>
      <c r="AG4" s="36" t="s">
        <v>43</v>
      </c>
      <c r="AH4" s="36" t="s">
        <v>44</v>
      </c>
      <c r="AI4" s="37" t="s">
        <v>45</v>
      </c>
    </row>
    <row r="5" spans="1:35" ht="17.25" thickTop="1">
      <c r="A5" s="79" t="s">
        <v>58</v>
      </c>
      <c r="B5" s="80"/>
      <c r="C5" s="80"/>
      <c r="Q5" s="38">
        <f ca="1">NOW()</f>
        <v>45126.503557175929</v>
      </c>
      <c r="R5" s="39"/>
      <c r="S5" s="39"/>
      <c r="T5" s="40"/>
      <c r="U5" s="23"/>
      <c r="V5" s="23"/>
      <c r="W5" s="41">
        <v>1</v>
      </c>
      <c r="X5" s="42">
        <v>1</v>
      </c>
      <c r="Y5" s="41" t="s">
        <v>46</v>
      </c>
      <c r="Z5" s="41" t="s">
        <v>47</v>
      </c>
      <c r="AA5" s="43">
        <v>8.7999999999999995E-2</v>
      </c>
      <c r="AB5" s="27"/>
      <c r="AC5" s="27"/>
      <c r="AD5" s="70" t="str">
        <f>AE5&amp;AF5&amp;AG5</f>
        <v>1320</v>
      </c>
      <c r="AE5" s="69">
        <v>1</v>
      </c>
      <c r="AF5" s="69">
        <v>3</v>
      </c>
      <c r="AG5" s="69">
        <v>20</v>
      </c>
      <c r="AH5" s="70">
        <v>73</v>
      </c>
      <c r="AI5" s="71">
        <v>250</v>
      </c>
    </row>
    <row r="6" spans="1:35" ht="27">
      <c r="A6" s="286" t="s">
        <v>20</v>
      </c>
      <c r="B6" s="287"/>
      <c r="C6" s="287"/>
      <c r="D6" s="287"/>
      <c r="Q6" s="47"/>
      <c r="R6" s="25"/>
      <c r="S6" s="25"/>
      <c r="T6" s="48"/>
      <c r="U6" s="23"/>
      <c r="V6" s="23"/>
      <c r="W6" s="41">
        <v>2</v>
      </c>
      <c r="X6" s="42">
        <v>2</v>
      </c>
      <c r="Y6" s="49" t="s">
        <v>48</v>
      </c>
      <c r="Z6" s="41" t="s">
        <v>49</v>
      </c>
      <c r="AA6" s="43">
        <v>0.26200000000000001</v>
      </c>
      <c r="AB6" s="27"/>
      <c r="AC6" s="27"/>
      <c r="AD6" s="45" t="str">
        <f t="shared" ref="AD6:AD69" si="0">AE6&amp;AF6&amp;AG6</f>
        <v>1420</v>
      </c>
      <c r="AE6" s="44">
        <v>1</v>
      </c>
      <c r="AF6" s="44">
        <v>4</v>
      </c>
      <c r="AG6" s="44">
        <v>20</v>
      </c>
      <c r="AH6" s="45">
        <v>72</v>
      </c>
      <c r="AI6" s="46">
        <v>253</v>
      </c>
    </row>
    <row r="7" spans="1:35" ht="30.75" customHeight="1">
      <c r="A7" s="259" t="s">
        <v>17</v>
      </c>
      <c r="B7" s="277"/>
      <c r="C7" s="277"/>
      <c r="D7" s="277"/>
      <c r="E7" s="259" t="s">
        <v>16</v>
      </c>
      <c r="F7" s="259"/>
      <c r="G7" s="269"/>
      <c r="H7" s="259" t="s">
        <v>18</v>
      </c>
      <c r="I7" s="260"/>
      <c r="Q7" s="89">
        <f ca="1">YEAR(Q5)-1911</f>
        <v>112</v>
      </c>
      <c r="R7" s="51">
        <f>N1</f>
        <v>70</v>
      </c>
      <c r="S7" s="51">
        <f ca="1">IF(Q8&gt;=R8,Q7-R7,Q7-R7-1)</f>
        <v>42</v>
      </c>
      <c r="T7" s="52"/>
      <c r="U7" s="23"/>
      <c r="V7" s="23"/>
      <c r="W7" s="41">
        <v>3</v>
      </c>
      <c r="X7" s="42">
        <v>3</v>
      </c>
      <c r="Y7" s="25"/>
      <c r="Z7" s="41" t="s">
        <v>50</v>
      </c>
      <c r="AA7" s="43">
        <v>0.52</v>
      </c>
      <c r="AB7" s="27"/>
      <c r="AC7" s="27"/>
      <c r="AD7" s="45" t="str">
        <f t="shared" si="0"/>
        <v>1520</v>
      </c>
      <c r="AE7" s="44">
        <v>1</v>
      </c>
      <c r="AF7" s="44">
        <v>5</v>
      </c>
      <c r="AG7" s="44">
        <v>20</v>
      </c>
      <c r="AH7" s="45">
        <v>71</v>
      </c>
      <c r="AI7" s="46">
        <v>255</v>
      </c>
    </row>
    <row r="8" spans="1:35" ht="51.75" customHeight="1">
      <c r="A8" s="87">
        <v>1</v>
      </c>
      <c r="B8" s="276" t="s">
        <v>24</v>
      </c>
      <c r="C8" s="277"/>
      <c r="D8" s="269"/>
      <c r="E8" s="273" t="s">
        <v>25</v>
      </c>
      <c r="F8" s="259"/>
      <c r="G8" s="269"/>
      <c r="H8" s="257" t="str">
        <f>TEXT(H3,"#,##0")&amp;" x 5%~100%"</f>
        <v>2,000,000 x 5%~100%</v>
      </c>
      <c r="I8" s="258"/>
      <c r="Q8" s="50">
        <f ca="1">MONTH(Q5)</f>
        <v>7</v>
      </c>
      <c r="R8" s="51">
        <f>N2</f>
        <v>1</v>
      </c>
      <c r="S8" s="51">
        <f ca="1">IF(Q8&gt;=R8,IF(Q9&gt;=R9,Q8-R8,Q8-R8-1),IF(Q9&gt;=R9,Q8+12-R8,Q8+12-1-R8))</f>
        <v>6</v>
      </c>
      <c r="T8" s="52">
        <f ca="1">IF(S8&gt;6,1,IF(S8=6,IF(S9&gt;0,1,0),0))</f>
        <v>1</v>
      </c>
      <c r="U8" s="23"/>
      <c r="V8" s="23"/>
      <c r="W8" s="41">
        <v>4</v>
      </c>
      <c r="X8" s="42">
        <v>4</v>
      </c>
      <c r="Y8" s="25"/>
      <c r="Z8" s="49" t="s">
        <v>51</v>
      </c>
      <c r="AA8" s="53">
        <v>1</v>
      </c>
      <c r="AB8" s="27"/>
      <c r="AC8" s="27"/>
      <c r="AD8" s="45" t="str">
        <f t="shared" si="0"/>
        <v>1620</v>
      </c>
      <c r="AE8" s="44">
        <v>1</v>
      </c>
      <c r="AF8" s="44">
        <v>6</v>
      </c>
      <c r="AG8" s="44">
        <v>20</v>
      </c>
      <c r="AH8" s="45">
        <v>70</v>
      </c>
      <c r="AI8" s="46">
        <v>257</v>
      </c>
    </row>
    <row r="9" spans="1:35" ht="55.5" customHeight="1">
      <c r="A9" s="87">
        <v>2</v>
      </c>
      <c r="B9" s="276" t="s">
        <v>30</v>
      </c>
      <c r="C9" s="277"/>
      <c r="D9" s="277"/>
      <c r="E9" s="273" t="s">
        <v>31</v>
      </c>
      <c r="F9" s="259"/>
      <c r="G9" s="269"/>
      <c r="H9" s="257" t="str">
        <f>TEXT(H3,"#,##0")&amp;" x 5%~100%"</f>
        <v>2,000,000 x 5%~100%</v>
      </c>
      <c r="I9" s="258"/>
      <c r="Q9" s="54">
        <f ca="1">DAY(Q5)</f>
        <v>19</v>
      </c>
      <c r="R9" s="55">
        <f>N3</f>
        <v>9</v>
      </c>
      <c r="S9" s="55">
        <f ca="1">IF(Q9&gt;=R9,Q9-R9,Q9+30-R9)</f>
        <v>10</v>
      </c>
      <c r="T9" s="56">
        <f ca="1">S7+T8</f>
        <v>43</v>
      </c>
      <c r="U9" s="27" t="s">
        <v>52</v>
      </c>
      <c r="V9" s="23"/>
      <c r="W9" s="41">
        <v>5</v>
      </c>
      <c r="X9" s="42">
        <v>5</v>
      </c>
      <c r="Y9" s="25"/>
      <c r="Z9" s="57"/>
      <c r="AA9" s="58"/>
      <c r="AB9" s="27"/>
      <c r="AC9" s="27"/>
      <c r="AD9" s="45" t="str">
        <f t="shared" si="0"/>
        <v>1720</v>
      </c>
      <c r="AE9" s="44">
        <v>1</v>
      </c>
      <c r="AF9" s="44">
        <v>7</v>
      </c>
      <c r="AG9" s="44">
        <v>20</v>
      </c>
      <c r="AH9" s="45">
        <v>69</v>
      </c>
      <c r="AI9" s="46">
        <v>259</v>
      </c>
    </row>
    <row r="10" spans="1:35" ht="44.25" customHeight="1">
      <c r="A10" s="87">
        <v>3</v>
      </c>
      <c r="B10" s="274" t="s">
        <v>32</v>
      </c>
      <c r="C10" s="274"/>
      <c r="D10" s="274"/>
      <c r="E10" s="273" t="s">
        <v>26</v>
      </c>
      <c r="F10" s="273"/>
      <c r="G10" s="88" t="s">
        <v>76</v>
      </c>
      <c r="H10" s="257" t="str">
        <f>TEXT(H3*2%,"#,##0")&amp;" / 月"</f>
        <v>40,000 / 月</v>
      </c>
      <c r="I10" s="258"/>
      <c r="Q10" s="23"/>
      <c r="R10" s="23"/>
      <c r="S10" s="23"/>
      <c r="T10" s="23"/>
      <c r="U10" s="23"/>
      <c r="V10" s="23"/>
      <c r="W10" s="41">
        <v>6</v>
      </c>
      <c r="X10" s="42">
        <v>6</v>
      </c>
      <c r="Y10" s="25"/>
      <c r="Z10" s="26"/>
      <c r="AA10" s="26"/>
      <c r="AB10" s="27"/>
      <c r="AC10" s="27"/>
      <c r="AD10" s="45" t="str">
        <f t="shared" si="0"/>
        <v>1820</v>
      </c>
      <c r="AE10" s="44">
        <v>1</v>
      </c>
      <c r="AF10" s="44">
        <v>8</v>
      </c>
      <c r="AG10" s="44">
        <v>20</v>
      </c>
      <c r="AH10" s="45">
        <v>68</v>
      </c>
      <c r="AI10" s="46">
        <v>261</v>
      </c>
    </row>
    <row r="11" spans="1:35" ht="42.75" customHeight="1" thickBot="1">
      <c r="A11" s="87">
        <v>3</v>
      </c>
      <c r="B11" s="275"/>
      <c r="C11" s="275"/>
      <c r="D11" s="275"/>
      <c r="E11" s="273"/>
      <c r="F11" s="273"/>
      <c r="G11" s="88" t="s">
        <v>77</v>
      </c>
      <c r="H11" s="257" t="str">
        <f>TEXT(H3*3%,"#,##0")&amp;" / 月"</f>
        <v>60,000 / 月</v>
      </c>
      <c r="I11" s="258"/>
      <c r="Q11" s="33" t="s">
        <v>53</v>
      </c>
      <c r="R11" s="33" t="s">
        <v>54</v>
      </c>
      <c r="S11" s="33" t="s">
        <v>55</v>
      </c>
      <c r="T11" s="33" t="s">
        <v>56</v>
      </c>
      <c r="U11" s="23"/>
      <c r="V11" s="23"/>
      <c r="W11" s="41">
        <v>7</v>
      </c>
      <c r="X11" s="42">
        <v>7</v>
      </c>
      <c r="Y11" s="25"/>
      <c r="Z11" s="26"/>
      <c r="AA11" s="26"/>
      <c r="AB11" s="27"/>
      <c r="AC11" s="27"/>
      <c r="AD11" s="45" t="str">
        <f t="shared" si="0"/>
        <v>1920</v>
      </c>
      <c r="AE11" s="44">
        <v>1</v>
      </c>
      <c r="AF11" s="44">
        <v>9</v>
      </c>
      <c r="AG11" s="44">
        <v>20</v>
      </c>
      <c r="AH11" s="45">
        <v>67</v>
      </c>
      <c r="AI11" s="46">
        <v>263</v>
      </c>
    </row>
    <row r="12" spans="1:35" ht="42.75" customHeight="1" thickTop="1">
      <c r="A12" s="90">
        <v>5</v>
      </c>
      <c r="B12" s="270" t="s">
        <v>71</v>
      </c>
      <c r="C12" s="271"/>
      <c r="D12" s="271"/>
      <c r="E12" s="266" t="s">
        <v>78</v>
      </c>
      <c r="F12" s="259"/>
      <c r="G12" s="269"/>
      <c r="H12" s="272">
        <f>H3</f>
        <v>2000000</v>
      </c>
      <c r="I12" s="258"/>
      <c r="Q12" s="59" t="s">
        <v>75</v>
      </c>
      <c r="R12" s="59" t="str">
        <f ca="1">IF($E$1="男性",1,2)&amp;$G$1&amp;LEFT(F3,LEN(F3)-1)</f>
        <v>14320</v>
      </c>
      <c r="S12" s="60">
        <f ca="1">VLOOKUP(R12,AD5:AI226,6,FALSE)</f>
        <v>336</v>
      </c>
      <c r="T12" s="61">
        <f>AI3</f>
        <v>10000</v>
      </c>
      <c r="U12" s="23"/>
      <c r="V12" s="23"/>
      <c r="W12" s="41">
        <v>8</v>
      </c>
      <c r="X12" s="42">
        <v>8</v>
      </c>
      <c r="Y12" s="25"/>
      <c r="Z12" s="26"/>
      <c r="AA12" s="26"/>
      <c r="AB12" s="27"/>
      <c r="AC12" s="27"/>
      <c r="AD12" s="45" t="str">
        <f t="shared" si="0"/>
        <v>11020</v>
      </c>
      <c r="AE12" s="44">
        <v>1</v>
      </c>
      <c r="AF12" s="44">
        <v>10</v>
      </c>
      <c r="AG12" s="44">
        <v>20</v>
      </c>
      <c r="AH12" s="45">
        <v>66</v>
      </c>
      <c r="AI12" s="46">
        <v>265</v>
      </c>
    </row>
    <row r="13" spans="1:35" ht="38.25" customHeight="1">
      <c r="A13" s="90">
        <v>6</v>
      </c>
      <c r="B13" s="267" t="s">
        <v>33</v>
      </c>
      <c r="C13" s="268"/>
      <c r="D13" s="268"/>
      <c r="E13" s="266" t="s">
        <v>34</v>
      </c>
      <c r="F13" s="259"/>
      <c r="G13" s="269"/>
      <c r="H13" s="259"/>
      <c r="I13" s="260"/>
      <c r="Q13" s="23"/>
      <c r="R13" s="23"/>
      <c r="S13" s="23"/>
      <c r="T13" s="23"/>
      <c r="U13" s="23"/>
      <c r="V13" s="23"/>
      <c r="W13" s="41">
        <v>9</v>
      </c>
      <c r="X13" s="42">
        <v>9</v>
      </c>
      <c r="Y13" s="25"/>
      <c r="Z13" s="26"/>
      <c r="AA13" s="26"/>
      <c r="AB13" s="27"/>
      <c r="AC13" s="27"/>
      <c r="AD13" s="45" t="str">
        <f t="shared" si="0"/>
        <v>11120</v>
      </c>
      <c r="AE13" s="44">
        <v>1</v>
      </c>
      <c r="AF13" s="44">
        <v>11</v>
      </c>
      <c r="AG13" s="44">
        <v>20</v>
      </c>
      <c r="AH13" s="45">
        <v>65</v>
      </c>
      <c r="AI13" s="46">
        <v>268</v>
      </c>
    </row>
    <row r="14" spans="1:35" ht="37.5" customHeight="1">
      <c r="A14" s="87">
        <v>4</v>
      </c>
      <c r="B14" s="261" t="s">
        <v>19</v>
      </c>
      <c r="C14" s="262"/>
      <c r="D14" s="263"/>
      <c r="E14" s="264" t="s">
        <v>27</v>
      </c>
      <c r="F14" s="265"/>
      <c r="G14" s="266"/>
      <c r="H14" s="259"/>
      <c r="I14" s="260"/>
      <c r="Q14" s="23"/>
      <c r="R14" s="23"/>
      <c r="S14" s="23"/>
      <c r="T14" s="23"/>
      <c r="U14" s="23"/>
      <c r="V14" s="23"/>
      <c r="W14" s="41">
        <v>10</v>
      </c>
      <c r="X14" s="42">
        <v>10</v>
      </c>
      <c r="Y14" s="25"/>
      <c r="Z14" s="26"/>
      <c r="AA14" s="26"/>
      <c r="AB14" s="27"/>
      <c r="AC14" s="27"/>
      <c r="AD14" s="45" t="str">
        <f t="shared" si="0"/>
        <v>11220</v>
      </c>
      <c r="AE14" s="44">
        <v>1</v>
      </c>
      <c r="AF14" s="44">
        <v>12</v>
      </c>
      <c r="AG14" s="44">
        <v>20</v>
      </c>
      <c r="AH14" s="45">
        <v>64</v>
      </c>
      <c r="AI14" s="46">
        <v>271</v>
      </c>
    </row>
    <row r="15" spans="1:35">
      <c r="Q15" s="23"/>
      <c r="R15" s="23"/>
      <c r="S15" s="23"/>
      <c r="T15" s="23"/>
      <c r="U15" s="23"/>
      <c r="V15" s="23"/>
      <c r="W15" s="41">
        <v>11</v>
      </c>
      <c r="X15" s="42">
        <v>11</v>
      </c>
      <c r="Y15" s="25"/>
      <c r="Z15" s="26"/>
      <c r="AA15" s="26"/>
      <c r="AB15" s="27"/>
      <c r="AC15" s="27"/>
      <c r="AD15" s="45" t="str">
        <f t="shared" si="0"/>
        <v>11320</v>
      </c>
      <c r="AE15" s="44">
        <v>1</v>
      </c>
      <c r="AF15" s="44">
        <v>13</v>
      </c>
      <c r="AG15" s="44">
        <v>20</v>
      </c>
      <c r="AH15" s="45">
        <v>63</v>
      </c>
      <c r="AI15" s="46">
        <v>274</v>
      </c>
    </row>
    <row r="16" spans="1:35">
      <c r="Q16" s="23"/>
      <c r="R16" s="23"/>
      <c r="S16" s="23"/>
      <c r="T16" s="23"/>
      <c r="U16" s="23"/>
      <c r="V16" s="23"/>
      <c r="W16" s="49">
        <v>12</v>
      </c>
      <c r="X16" s="42">
        <v>12</v>
      </c>
      <c r="Y16" s="25"/>
      <c r="Z16" s="26"/>
      <c r="AA16" s="26"/>
      <c r="AB16" s="27"/>
      <c r="AC16" s="27"/>
      <c r="AD16" s="45" t="str">
        <f t="shared" si="0"/>
        <v>11420</v>
      </c>
      <c r="AE16" s="44">
        <v>1</v>
      </c>
      <c r="AF16" s="44">
        <v>14</v>
      </c>
      <c r="AG16" s="44">
        <v>20</v>
      </c>
      <c r="AH16" s="45">
        <v>62</v>
      </c>
      <c r="AI16" s="46">
        <v>277</v>
      </c>
    </row>
    <row r="17" spans="17:35">
      <c r="Q17" s="23"/>
      <c r="R17" s="23"/>
      <c r="S17" s="23"/>
      <c r="T17" s="23"/>
      <c r="U17" s="23"/>
      <c r="V17" s="23"/>
      <c r="W17" s="24"/>
      <c r="X17" s="42">
        <v>13</v>
      </c>
      <c r="Y17" s="25"/>
      <c r="Z17" s="26"/>
      <c r="AA17" s="26"/>
      <c r="AB17" s="27"/>
      <c r="AC17" s="27"/>
      <c r="AD17" s="45" t="str">
        <f t="shared" si="0"/>
        <v>11520</v>
      </c>
      <c r="AE17" s="44">
        <v>1</v>
      </c>
      <c r="AF17" s="44">
        <v>15</v>
      </c>
      <c r="AG17" s="44">
        <v>20</v>
      </c>
      <c r="AH17" s="45">
        <v>61</v>
      </c>
      <c r="AI17" s="46">
        <v>280</v>
      </c>
    </row>
    <row r="18" spans="17:35">
      <c r="Q18" s="23"/>
      <c r="R18" s="23"/>
      <c r="S18" s="23"/>
      <c r="T18" s="23"/>
      <c r="U18" s="23"/>
      <c r="V18" s="23"/>
      <c r="W18" s="24"/>
      <c r="X18" s="42">
        <v>14</v>
      </c>
      <c r="Y18" s="25"/>
      <c r="Z18" s="26"/>
      <c r="AA18" s="26"/>
      <c r="AB18" s="27"/>
      <c r="AC18" s="27"/>
      <c r="AD18" s="45" t="str">
        <f t="shared" si="0"/>
        <v>11620</v>
      </c>
      <c r="AE18" s="44">
        <v>1</v>
      </c>
      <c r="AF18" s="44">
        <v>16</v>
      </c>
      <c r="AG18" s="44">
        <v>20</v>
      </c>
      <c r="AH18" s="45">
        <v>60</v>
      </c>
      <c r="AI18" s="46">
        <v>282</v>
      </c>
    </row>
    <row r="19" spans="17:35">
      <c r="Q19" s="23"/>
      <c r="R19" s="23"/>
      <c r="S19" s="23"/>
      <c r="T19" s="23"/>
      <c r="U19" s="23"/>
      <c r="V19" s="23"/>
      <c r="W19" s="24"/>
      <c r="X19" s="42">
        <v>15</v>
      </c>
      <c r="Y19" s="25"/>
      <c r="Z19" s="26"/>
      <c r="AA19" s="26"/>
      <c r="AB19" s="27"/>
      <c r="AC19" s="27"/>
      <c r="AD19" s="45" t="str">
        <f t="shared" si="0"/>
        <v>11720</v>
      </c>
      <c r="AE19" s="44">
        <v>1</v>
      </c>
      <c r="AF19" s="44">
        <v>17</v>
      </c>
      <c r="AG19" s="44">
        <v>20</v>
      </c>
      <c r="AH19" s="45">
        <v>59</v>
      </c>
      <c r="AI19" s="46">
        <v>284</v>
      </c>
    </row>
    <row r="20" spans="17:35">
      <c r="Q20" s="23"/>
      <c r="R20" s="23"/>
      <c r="S20" s="23"/>
      <c r="T20" s="23"/>
      <c r="U20" s="23"/>
      <c r="V20" s="23"/>
      <c r="W20" s="24"/>
      <c r="X20" s="42">
        <v>16</v>
      </c>
      <c r="Y20" s="25"/>
      <c r="Z20" s="26"/>
      <c r="AA20" s="26"/>
      <c r="AB20" s="27"/>
      <c r="AC20" s="27"/>
      <c r="AD20" s="45" t="str">
        <f t="shared" si="0"/>
        <v>11820</v>
      </c>
      <c r="AE20" s="44">
        <v>1</v>
      </c>
      <c r="AF20" s="44">
        <v>18</v>
      </c>
      <c r="AG20" s="44">
        <v>20</v>
      </c>
      <c r="AH20" s="45">
        <v>58</v>
      </c>
      <c r="AI20" s="46">
        <v>286</v>
      </c>
    </row>
    <row r="21" spans="17:35">
      <c r="Q21" s="23"/>
      <c r="R21" s="23"/>
      <c r="S21" s="23"/>
      <c r="T21" s="23"/>
      <c r="U21" s="23"/>
      <c r="V21" s="23"/>
      <c r="W21" s="24"/>
      <c r="X21" s="42">
        <v>17</v>
      </c>
      <c r="Y21" s="25"/>
      <c r="Z21" s="26"/>
      <c r="AA21" s="26"/>
      <c r="AB21" s="27"/>
      <c r="AC21" s="27"/>
      <c r="AD21" s="45" t="str">
        <f t="shared" si="0"/>
        <v>11920</v>
      </c>
      <c r="AE21" s="44">
        <v>1</v>
      </c>
      <c r="AF21" s="44">
        <v>19</v>
      </c>
      <c r="AG21" s="44">
        <v>20</v>
      </c>
      <c r="AH21" s="45">
        <v>57</v>
      </c>
      <c r="AI21" s="46">
        <v>288</v>
      </c>
    </row>
    <row r="22" spans="17:35">
      <c r="Q22" s="23"/>
      <c r="R22" s="23"/>
      <c r="S22" s="23"/>
      <c r="T22" s="23"/>
      <c r="U22" s="23"/>
      <c r="V22" s="23"/>
      <c r="W22" s="24"/>
      <c r="X22" s="42">
        <v>18</v>
      </c>
      <c r="Y22" s="25"/>
      <c r="Z22" s="26"/>
      <c r="AA22" s="26"/>
      <c r="AB22" s="27"/>
      <c r="AC22" s="27"/>
      <c r="AD22" s="45" t="str">
        <f t="shared" si="0"/>
        <v>12020</v>
      </c>
      <c r="AE22" s="44">
        <v>1</v>
      </c>
      <c r="AF22" s="44">
        <v>20</v>
      </c>
      <c r="AG22" s="44">
        <v>20</v>
      </c>
      <c r="AH22" s="45">
        <v>56</v>
      </c>
      <c r="AI22" s="46">
        <v>290</v>
      </c>
    </row>
    <row r="23" spans="17:35">
      <c r="Q23" s="23"/>
      <c r="R23" s="23"/>
      <c r="S23" s="23"/>
      <c r="T23" s="23"/>
      <c r="U23" s="23"/>
      <c r="V23" s="23"/>
      <c r="W23" s="24"/>
      <c r="X23" s="42">
        <v>19</v>
      </c>
      <c r="Y23" s="25"/>
      <c r="Z23" s="26"/>
      <c r="AA23" s="26"/>
      <c r="AB23" s="27"/>
      <c r="AC23" s="27"/>
      <c r="AD23" s="45" t="str">
        <f t="shared" si="0"/>
        <v>12120</v>
      </c>
      <c r="AE23" s="44">
        <v>1</v>
      </c>
      <c r="AF23" s="44">
        <v>21</v>
      </c>
      <c r="AG23" s="44">
        <v>20</v>
      </c>
      <c r="AH23" s="45">
        <v>55</v>
      </c>
      <c r="AI23" s="46">
        <v>292</v>
      </c>
    </row>
    <row r="24" spans="17:35">
      <c r="Q24" s="23"/>
      <c r="R24" s="23"/>
      <c r="S24" s="23"/>
      <c r="T24" s="23"/>
      <c r="U24" s="23"/>
      <c r="V24" s="23"/>
      <c r="W24" s="24"/>
      <c r="X24" s="42">
        <v>20</v>
      </c>
      <c r="Y24" s="25"/>
      <c r="Z24" s="26"/>
      <c r="AA24" s="26"/>
      <c r="AB24" s="27"/>
      <c r="AC24" s="27"/>
      <c r="AD24" s="45" t="str">
        <f t="shared" si="0"/>
        <v>12220</v>
      </c>
      <c r="AE24" s="44">
        <v>1</v>
      </c>
      <c r="AF24" s="44">
        <v>22</v>
      </c>
      <c r="AG24" s="44">
        <v>20</v>
      </c>
      <c r="AH24" s="45">
        <v>54</v>
      </c>
      <c r="AI24" s="46">
        <v>294</v>
      </c>
    </row>
    <row r="25" spans="17:35">
      <c r="Q25" s="23"/>
      <c r="R25" s="23"/>
      <c r="S25" s="23"/>
      <c r="T25" s="23"/>
      <c r="U25" s="23"/>
      <c r="V25" s="23"/>
      <c r="W25" s="24"/>
      <c r="X25" s="42">
        <v>21</v>
      </c>
      <c r="Y25" s="25"/>
      <c r="Z25" s="26"/>
      <c r="AA25" s="26"/>
      <c r="AB25" s="27"/>
      <c r="AC25" s="27"/>
      <c r="AD25" s="45" t="str">
        <f t="shared" si="0"/>
        <v>12320</v>
      </c>
      <c r="AE25" s="44">
        <v>1</v>
      </c>
      <c r="AF25" s="44">
        <v>23</v>
      </c>
      <c r="AG25" s="44">
        <v>20</v>
      </c>
      <c r="AH25" s="45">
        <v>53</v>
      </c>
      <c r="AI25" s="46">
        <v>296</v>
      </c>
    </row>
    <row r="26" spans="17:35">
      <c r="Q26" s="23"/>
      <c r="R26" s="23"/>
      <c r="S26" s="23"/>
      <c r="T26" s="23"/>
      <c r="U26" s="23"/>
      <c r="V26" s="23"/>
      <c r="W26" s="24"/>
      <c r="X26" s="42">
        <v>22</v>
      </c>
      <c r="Y26" s="25"/>
      <c r="Z26" s="26"/>
      <c r="AA26" s="26"/>
      <c r="AB26" s="27"/>
      <c r="AC26" s="27"/>
      <c r="AD26" s="45" t="str">
        <f t="shared" si="0"/>
        <v>12420</v>
      </c>
      <c r="AE26" s="44">
        <v>1</v>
      </c>
      <c r="AF26" s="44">
        <v>24</v>
      </c>
      <c r="AG26" s="44">
        <v>20</v>
      </c>
      <c r="AH26" s="45">
        <v>52</v>
      </c>
      <c r="AI26" s="46">
        <v>298</v>
      </c>
    </row>
    <row r="27" spans="17:35">
      <c r="Q27" s="23"/>
      <c r="R27" s="23"/>
      <c r="S27" s="23"/>
      <c r="T27" s="23"/>
      <c r="U27" s="23"/>
      <c r="V27" s="24"/>
      <c r="X27" s="42">
        <v>23</v>
      </c>
      <c r="Y27" s="25"/>
      <c r="Z27" s="26"/>
      <c r="AA27" s="26"/>
      <c r="AB27" s="27"/>
      <c r="AC27" s="27"/>
      <c r="AD27" s="45" t="str">
        <f t="shared" si="0"/>
        <v>12520</v>
      </c>
      <c r="AE27" s="44">
        <v>1</v>
      </c>
      <c r="AF27" s="44">
        <v>25</v>
      </c>
      <c r="AG27" s="44">
        <v>20</v>
      </c>
      <c r="AH27" s="45">
        <v>51</v>
      </c>
      <c r="AI27" s="46">
        <v>300</v>
      </c>
    </row>
    <row r="28" spans="17:35">
      <c r="Q28" s="23"/>
      <c r="R28" s="23"/>
      <c r="S28" s="23"/>
      <c r="T28" s="23"/>
      <c r="U28" s="23"/>
      <c r="V28" s="24"/>
      <c r="X28" s="42">
        <v>24</v>
      </c>
      <c r="Y28" s="25"/>
      <c r="Z28" s="26"/>
      <c r="AA28" s="26"/>
      <c r="AB28" s="27"/>
      <c r="AC28" s="27"/>
      <c r="AD28" s="45" t="str">
        <f t="shared" si="0"/>
        <v>12620</v>
      </c>
      <c r="AE28" s="44">
        <v>1</v>
      </c>
      <c r="AF28" s="44">
        <v>26</v>
      </c>
      <c r="AG28" s="44">
        <v>20</v>
      </c>
      <c r="AH28" s="45">
        <v>50</v>
      </c>
      <c r="AI28" s="46">
        <v>302</v>
      </c>
    </row>
    <row r="29" spans="17:35">
      <c r="Q29" s="23"/>
      <c r="R29" s="23"/>
      <c r="S29" s="23"/>
      <c r="T29" s="23"/>
      <c r="U29" s="23"/>
      <c r="V29" s="24"/>
      <c r="X29" s="42">
        <v>25</v>
      </c>
      <c r="Y29" s="25"/>
      <c r="Z29" s="26"/>
      <c r="AA29" s="26"/>
      <c r="AB29" s="27"/>
      <c r="AC29" s="27"/>
      <c r="AD29" s="45" t="str">
        <f t="shared" si="0"/>
        <v>12720</v>
      </c>
      <c r="AE29" s="44">
        <v>1</v>
      </c>
      <c r="AF29" s="44">
        <v>27</v>
      </c>
      <c r="AG29" s="44">
        <v>20</v>
      </c>
      <c r="AH29" s="45">
        <v>49</v>
      </c>
      <c r="AI29" s="46">
        <v>304</v>
      </c>
    </row>
    <row r="30" spans="17:35">
      <c r="Q30" s="23"/>
      <c r="R30" s="23"/>
      <c r="S30" s="23"/>
      <c r="T30" s="23"/>
      <c r="U30" s="23"/>
      <c r="V30" s="24"/>
      <c r="X30" s="42">
        <v>26</v>
      </c>
      <c r="Y30" s="25"/>
      <c r="Z30" s="26"/>
      <c r="AA30" s="26"/>
      <c r="AB30" s="27"/>
      <c r="AC30" s="27"/>
      <c r="AD30" s="45" t="str">
        <f t="shared" si="0"/>
        <v>12820</v>
      </c>
      <c r="AE30" s="44">
        <v>1</v>
      </c>
      <c r="AF30" s="44">
        <v>28</v>
      </c>
      <c r="AG30" s="44">
        <v>20</v>
      </c>
      <c r="AH30" s="45">
        <v>48</v>
      </c>
      <c r="AI30" s="46">
        <v>306</v>
      </c>
    </row>
    <row r="31" spans="17:35">
      <c r="Q31" s="23"/>
      <c r="R31" s="23"/>
      <c r="S31" s="23"/>
      <c r="T31" s="23"/>
      <c r="U31" s="23"/>
      <c r="V31" s="23"/>
      <c r="W31" s="24"/>
      <c r="X31" s="42">
        <v>27</v>
      </c>
      <c r="Y31" s="25"/>
      <c r="Z31" s="26"/>
      <c r="AA31" s="26"/>
      <c r="AB31" s="27"/>
      <c r="AC31" s="27"/>
      <c r="AD31" s="45" t="str">
        <f t="shared" si="0"/>
        <v>12920</v>
      </c>
      <c r="AE31" s="44">
        <v>1</v>
      </c>
      <c r="AF31" s="44">
        <v>29</v>
      </c>
      <c r="AG31" s="44">
        <v>20</v>
      </c>
      <c r="AH31" s="45">
        <v>47</v>
      </c>
      <c r="AI31" s="46">
        <v>308</v>
      </c>
    </row>
    <row r="32" spans="17:35">
      <c r="Q32" s="23"/>
      <c r="R32" s="23"/>
      <c r="S32" s="23"/>
      <c r="T32" s="23"/>
      <c r="U32" s="23"/>
      <c r="V32" s="23"/>
      <c r="W32" s="24"/>
      <c r="X32" s="42">
        <v>28</v>
      </c>
      <c r="Y32" s="25"/>
      <c r="Z32" s="26"/>
      <c r="AA32" s="26"/>
      <c r="AB32" s="27"/>
      <c r="AC32" s="27"/>
      <c r="AD32" s="45" t="str">
        <f t="shared" si="0"/>
        <v>13020</v>
      </c>
      <c r="AE32" s="44">
        <v>1</v>
      </c>
      <c r="AF32" s="44">
        <v>30</v>
      </c>
      <c r="AG32" s="44">
        <v>20</v>
      </c>
      <c r="AH32" s="45">
        <v>46</v>
      </c>
      <c r="AI32" s="46">
        <v>310</v>
      </c>
    </row>
    <row r="33" spans="17:35">
      <c r="Q33" s="23"/>
      <c r="R33" s="23"/>
      <c r="S33" s="23"/>
      <c r="T33" s="23"/>
      <c r="U33" s="23"/>
      <c r="V33" s="23"/>
      <c r="W33" s="24"/>
      <c r="X33" s="42">
        <v>29</v>
      </c>
      <c r="Y33" s="25"/>
      <c r="Z33" s="26"/>
      <c r="AA33" s="26"/>
      <c r="AB33" s="27"/>
      <c r="AC33" s="27"/>
      <c r="AD33" s="45" t="str">
        <f t="shared" si="0"/>
        <v>13120</v>
      </c>
      <c r="AE33" s="44">
        <v>1</v>
      </c>
      <c r="AF33" s="44">
        <v>31</v>
      </c>
      <c r="AG33" s="44">
        <v>20</v>
      </c>
      <c r="AH33" s="45">
        <v>45</v>
      </c>
      <c r="AI33" s="46">
        <v>312</v>
      </c>
    </row>
    <row r="34" spans="17:35">
      <c r="Q34" s="23"/>
      <c r="R34" s="23"/>
      <c r="S34" s="23"/>
      <c r="T34" s="23"/>
      <c r="U34" s="23"/>
      <c r="V34" s="23"/>
      <c r="W34" s="24"/>
      <c r="X34" s="42">
        <v>30</v>
      </c>
      <c r="Y34" s="25"/>
      <c r="Z34" s="26"/>
      <c r="AA34" s="26"/>
      <c r="AB34" s="27"/>
      <c r="AC34" s="27"/>
      <c r="AD34" s="45" t="str">
        <f t="shared" si="0"/>
        <v>13220</v>
      </c>
      <c r="AE34" s="44">
        <v>1</v>
      </c>
      <c r="AF34" s="44">
        <v>32</v>
      </c>
      <c r="AG34" s="44">
        <v>20</v>
      </c>
      <c r="AH34" s="45">
        <v>44</v>
      </c>
      <c r="AI34" s="46">
        <v>314</v>
      </c>
    </row>
    <row r="35" spans="17:35">
      <c r="Q35" s="23"/>
      <c r="R35" s="23"/>
      <c r="S35" s="23"/>
      <c r="T35" s="23"/>
      <c r="U35" s="23"/>
      <c r="V35" s="23"/>
      <c r="W35" s="24"/>
      <c r="X35" s="63">
        <v>31</v>
      </c>
      <c r="Y35" s="25"/>
      <c r="Z35" s="26"/>
      <c r="AA35" s="26"/>
      <c r="AB35" s="27"/>
      <c r="AC35" s="27"/>
      <c r="AD35" s="45" t="str">
        <f t="shared" si="0"/>
        <v>13320</v>
      </c>
      <c r="AE35" s="44">
        <v>1</v>
      </c>
      <c r="AF35" s="44">
        <v>33</v>
      </c>
      <c r="AG35" s="44">
        <v>20</v>
      </c>
      <c r="AH35" s="45">
        <v>43</v>
      </c>
      <c r="AI35" s="46">
        <v>316</v>
      </c>
    </row>
    <row r="36" spans="17:35">
      <c r="Q36" s="23"/>
      <c r="R36" s="23"/>
      <c r="S36" s="23"/>
      <c r="T36" s="23"/>
      <c r="U36" s="23"/>
      <c r="V36" s="23"/>
      <c r="W36" s="24"/>
      <c r="X36" s="24"/>
      <c r="Y36" s="25"/>
      <c r="Z36" s="26"/>
      <c r="AA36" s="26"/>
      <c r="AB36" s="27"/>
      <c r="AC36" s="27"/>
      <c r="AD36" s="45" t="str">
        <f t="shared" si="0"/>
        <v>13420</v>
      </c>
      <c r="AE36" s="44">
        <v>1</v>
      </c>
      <c r="AF36" s="44">
        <v>34</v>
      </c>
      <c r="AG36" s="44">
        <v>20</v>
      </c>
      <c r="AH36" s="45">
        <v>42</v>
      </c>
      <c r="AI36" s="46">
        <v>318</v>
      </c>
    </row>
    <row r="37" spans="17:35">
      <c r="Q37" s="23"/>
      <c r="R37" s="23"/>
      <c r="S37" s="23"/>
      <c r="T37" s="23"/>
      <c r="U37" s="23"/>
      <c r="V37" s="23"/>
      <c r="W37" s="24"/>
      <c r="X37" s="24"/>
      <c r="Y37" s="25"/>
      <c r="Z37" s="26"/>
      <c r="AA37" s="26"/>
      <c r="AB37" s="27"/>
      <c r="AC37" s="27"/>
      <c r="AD37" s="45" t="str">
        <f t="shared" si="0"/>
        <v>13520</v>
      </c>
      <c r="AE37" s="44">
        <v>1</v>
      </c>
      <c r="AF37" s="44">
        <v>35</v>
      </c>
      <c r="AG37" s="44">
        <v>20</v>
      </c>
      <c r="AH37" s="45">
        <v>41</v>
      </c>
      <c r="AI37" s="46">
        <v>320</v>
      </c>
    </row>
    <row r="38" spans="17:35">
      <c r="Q38" s="23"/>
      <c r="R38" s="23"/>
      <c r="S38" s="23"/>
      <c r="T38" s="23"/>
      <c r="U38" s="23"/>
      <c r="V38" s="23"/>
      <c r="W38" s="24"/>
      <c r="X38" s="24"/>
      <c r="Y38" s="25"/>
      <c r="Z38" s="26"/>
      <c r="AA38" s="26"/>
      <c r="AB38" s="27"/>
      <c r="AC38" s="27"/>
      <c r="AD38" s="45" t="str">
        <f t="shared" si="0"/>
        <v>13620</v>
      </c>
      <c r="AE38" s="44">
        <v>1</v>
      </c>
      <c r="AF38" s="44">
        <v>36</v>
      </c>
      <c r="AG38" s="44">
        <v>20</v>
      </c>
      <c r="AH38" s="45">
        <v>40</v>
      </c>
      <c r="AI38" s="46">
        <v>322</v>
      </c>
    </row>
    <row r="39" spans="17:35">
      <c r="Q39" s="23"/>
      <c r="R39" s="23"/>
      <c r="S39" s="23"/>
      <c r="T39" s="23"/>
      <c r="U39" s="23"/>
      <c r="V39" s="23"/>
      <c r="W39" s="24"/>
      <c r="X39" s="24"/>
      <c r="Y39" s="25"/>
      <c r="Z39" s="26"/>
      <c r="AA39" s="26"/>
      <c r="AB39" s="27"/>
      <c r="AC39" s="27"/>
      <c r="AD39" s="45" t="str">
        <f t="shared" si="0"/>
        <v>13720</v>
      </c>
      <c r="AE39" s="44">
        <v>1</v>
      </c>
      <c r="AF39" s="44">
        <v>37</v>
      </c>
      <c r="AG39" s="44">
        <v>20</v>
      </c>
      <c r="AH39" s="45">
        <v>39</v>
      </c>
      <c r="AI39" s="46">
        <v>324</v>
      </c>
    </row>
    <row r="40" spans="17:35">
      <c r="Q40" s="23"/>
      <c r="R40" s="23"/>
      <c r="S40" s="23"/>
      <c r="T40" s="23"/>
      <c r="U40" s="23"/>
      <c r="V40" s="23"/>
      <c r="W40" s="24"/>
      <c r="X40" s="24"/>
      <c r="Y40" s="25"/>
      <c r="Z40" s="26"/>
      <c r="AA40" s="26"/>
      <c r="AB40" s="27"/>
      <c r="AC40" s="27"/>
      <c r="AD40" s="45" t="str">
        <f t="shared" si="0"/>
        <v>13820</v>
      </c>
      <c r="AE40" s="44">
        <v>1</v>
      </c>
      <c r="AF40" s="44">
        <v>38</v>
      </c>
      <c r="AG40" s="44">
        <v>20</v>
      </c>
      <c r="AH40" s="45">
        <v>38</v>
      </c>
      <c r="AI40" s="46">
        <v>326</v>
      </c>
    </row>
    <row r="41" spans="17:35">
      <c r="Q41" s="23"/>
      <c r="R41" s="23"/>
      <c r="S41" s="23"/>
      <c r="T41" s="23"/>
      <c r="U41" s="23"/>
      <c r="V41" s="23"/>
      <c r="W41" s="24"/>
      <c r="X41" s="24"/>
      <c r="Y41" s="25"/>
      <c r="Z41" s="26"/>
      <c r="AA41" s="26"/>
      <c r="AB41" s="64"/>
      <c r="AC41" s="64"/>
      <c r="AD41" s="45" t="str">
        <f t="shared" si="0"/>
        <v>13920</v>
      </c>
      <c r="AE41" s="44">
        <v>1</v>
      </c>
      <c r="AF41" s="44">
        <v>39</v>
      </c>
      <c r="AG41" s="44">
        <v>20</v>
      </c>
      <c r="AH41" s="45">
        <v>37</v>
      </c>
      <c r="AI41" s="46">
        <v>328</v>
      </c>
    </row>
    <row r="42" spans="17:35">
      <c r="Q42" s="23"/>
      <c r="R42" s="23"/>
      <c r="S42" s="23"/>
      <c r="T42" s="23"/>
      <c r="U42" s="23"/>
      <c r="V42" s="23"/>
      <c r="W42" s="24"/>
      <c r="X42" s="24"/>
      <c r="Y42" s="25"/>
      <c r="Z42" s="26"/>
      <c r="AA42" s="26"/>
      <c r="AB42" s="27"/>
      <c r="AC42" s="27"/>
      <c r="AD42" s="45" t="str">
        <f t="shared" si="0"/>
        <v>14020</v>
      </c>
      <c r="AE42" s="44">
        <v>1</v>
      </c>
      <c r="AF42" s="44">
        <v>40</v>
      </c>
      <c r="AG42" s="44">
        <v>20</v>
      </c>
      <c r="AH42" s="45">
        <v>36</v>
      </c>
      <c r="AI42" s="46">
        <v>330</v>
      </c>
    </row>
    <row r="43" spans="17:35">
      <c r="Q43" s="23"/>
      <c r="R43" s="23"/>
      <c r="S43" s="23"/>
      <c r="T43" s="23"/>
      <c r="U43" s="23"/>
      <c r="V43" s="23"/>
      <c r="W43" s="24"/>
      <c r="X43" s="24"/>
      <c r="Y43" s="25"/>
      <c r="Z43" s="26"/>
      <c r="AA43" s="26"/>
      <c r="AB43" s="27"/>
      <c r="AC43" s="27"/>
      <c r="AD43" s="45" t="str">
        <f t="shared" si="0"/>
        <v>14120</v>
      </c>
      <c r="AE43" s="44">
        <v>1</v>
      </c>
      <c r="AF43" s="44">
        <v>41</v>
      </c>
      <c r="AG43" s="44">
        <v>20</v>
      </c>
      <c r="AH43" s="45">
        <v>35</v>
      </c>
      <c r="AI43" s="46">
        <v>332</v>
      </c>
    </row>
    <row r="44" spans="17:35">
      <c r="Q44" s="23"/>
      <c r="R44" s="23"/>
      <c r="S44" s="23"/>
      <c r="T44" s="23"/>
      <c r="U44" s="23"/>
      <c r="V44" s="23"/>
      <c r="W44" s="24"/>
      <c r="X44" s="24"/>
      <c r="Y44" s="25"/>
      <c r="Z44" s="26"/>
      <c r="AA44" s="26"/>
      <c r="AB44" s="27"/>
      <c r="AC44" s="27"/>
      <c r="AD44" s="45" t="str">
        <f t="shared" si="0"/>
        <v>14220</v>
      </c>
      <c r="AE44" s="44">
        <v>1</v>
      </c>
      <c r="AF44" s="44">
        <v>42</v>
      </c>
      <c r="AG44" s="44">
        <v>20</v>
      </c>
      <c r="AH44" s="45">
        <v>34</v>
      </c>
      <c r="AI44" s="46">
        <v>334</v>
      </c>
    </row>
    <row r="45" spans="17:35">
      <c r="Q45" s="23"/>
      <c r="R45" s="23"/>
      <c r="S45" s="23"/>
      <c r="T45" s="23"/>
      <c r="U45" s="23"/>
      <c r="V45" s="23"/>
      <c r="W45" s="24"/>
      <c r="X45" s="24"/>
      <c r="Y45" s="25"/>
      <c r="Z45" s="26"/>
      <c r="AA45" s="26"/>
      <c r="AB45" s="27"/>
      <c r="AC45" s="27"/>
      <c r="AD45" s="45" t="str">
        <f t="shared" si="0"/>
        <v>14320</v>
      </c>
      <c r="AE45" s="44">
        <v>1</v>
      </c>
      <c r="AF45" s="44">
        <v>43</v>
      </c>
      <c r="AG45" s="44">
        <v>20</v>
      </c>
      <c r="AH45" s="45">
        <v>33</v>
      </c>
      <c r="AI45" s="46">
        <v>336</v>
      </c>
    </row>
    <row r="46" spans="17:35">
      <c r="Q46" s="23"/>
      <c r="R46" s="23"/>
      <c r="S46" s="23"/>
      <c r="T46" s="23"/>
      <c r="U46" s="23"/>
      <c r="V46" s="23"/>
      <c r="W46" s="24"/>
      <c r="X46" s="24"/>
      <c r="Y46" s="25"/>
      <c r="Z46" s="26"/>
      <c r="AA46" s="26"/>
      <c r="AB46" s="27"/>
      <c r="AC46" s="27"/>
      <c r="AD46" s="45" t="str">
        <f t="shared" si="0"/>
        <v>14420</v>
      </c>
      <c r="AE46" s="44">
        <v>1</v>
      </c>
      <c r="AF46" s="44">
        <v>44</v>
      </c>
      <c r="AG46" s="44">
        <v>20</v>
      </c>
      <c r="AH46" s="45">
        <v>32</v>
      </c>
      <c r="AI46" s="46">
        <v>338</v>
      </c>
    </row>
    <row r="47" spans="17:35">
      <c r="Q47" s="23"/>
      <c r="R47" s="23"/>
      <c r="S47" s="23"/>
      <c r="T47" s="23"/>
      <c r="U47" s="23"/>
      <c r="V47" s="23"/>
      <c r="W47" s="24"/>
      <c r="X47" s="24"/>
      <c r="Y47" s="25"/>
      <c r="Z47" s="26"/>
      <c r="AA47" s="26"/>
      <c r="AB47" s="27"/>
      <c r="AC47" s="27"/>
      <c r="AD47" s="45" t="str">
        <f t="shared" si="0"/>
        <v>14520</v>
      </c>
      <c r="AE47" s="44">
        <v>1</v>
      </c>
      <c r="AF47" s="44">
        <v>45</v>
      </c>
      <c r="AG47" s="44">
        <v>20</v>
      </c>
      <c r="AH47" s="45">
        <v>31</v>
      </c>
      <c r="AI47" s="46">
        <v>339</v>
      </c>
    </row>
    <row r="48" spans="17:35">
      <c r="Q48" s="23"/>
      <c r="R48" s="23"/>
      <c r="S48" s="23"/>
      <c r="T48" s="23"/>
      <c r="U48" s="23"/>
      <c r="V48" s="23"/>
      <c r="W48" s="24"/>
      <c r="X48" s="24"/>
      <c r="Y48" s="25"/>
      <c r="Z48" s="26"/>
      <c r="AA48" s="26"/>
      <c r="AB48" s="27"/>
      <c r="AC48" s="27"/>
      <c r="AD48" s="45" t="str">
        <f t="shared" si="0"/>
        <v>14620</v>
      </c>
      <c r="AE48" s="44">
        <v>1</v>
      </c>
      <c r="AF48" s="44">
        <v>46</v>
      </c>
      <c r="AG48" s="44">
        <v>20</v>
      </c>
      <c r="AH48" s="45">
        <v>30</v>
      </c>
      <c r="AI48" s="46">
        <v>340</v>
      </c>
    </row>
    <row r="49" spans="17:35">
      <c r="Q49" s="23"/>
      <c r="R49" s="23"/>
      <c r="S49" s="23"/>
      <c r="T49" s="23"/>
      <c r="U49" s="23"/>
      <c r="V49" s="23"/>
      <c r="W49" s="24"/>
      <c r="X49" s="24"/>
      <c r="Y49" s="25"/>
      <c r="Z49" s="26"/>
      <c r="AA49" s="26"/>
      <c r="AB49" s="27"/>
      <c r="AC49" s="27"/>
      <c r="AD49" s="45" t="str">
        <f t="shared" si="0"/>
        <v>14720</v>
      </c>
      <c r="AE49" s="44">
        <v>1</v>
      </c>
      <c r="AF49" s="44">
        <v>47</v>
      </c>
      <c r="AG49" s="44">
        <v>20</v>
      </c>
      <c r="AH49" s="45">
        <v>29</v>
      </c>
      <c r="AI49" s="46">
        <v>340</v>
      </c>
    </row>
    <row r="50" spans="17:35">
      <c r="Q50" s="23"/>
      <c r="R50" s="23"/>
      <c r="S50" s="23"/>
      <c r="T50" s="23"/>
      <c r="U50" s="23"/>
      <c r="V50" s="23"/>
      <c r="W50" s="24"/>
      <c r="X50" s="24"/>
      <c r="Y50" s="25"/>
      <c r="Z50" s="26"/>
      <c r="AA50" s="26"/>
      <c r="AB50" s="27"/>
      <c r="AC50" s="27"/>
      <c r="AD50" s="45" t="str">
        <f t="shared" si="0"/>
        <v>14820</v>
      </c>
      <c r="AE50" s="44">
        <v>1</v>
      </c>
      <c r="AF50" s="44">
        <v>48</v>
      </c>
      <c r="AG50" s="44">
        <v>20</v>
      </c>
      <c r="AH50" s="45">
        <v>28</v>
      </c>
      <c r="AI50" s="46">
        <v>340</v>
      </c>
    </row>
    <row r="51" spans="17:35">
      <c r="Q51" s="23"/>
      <c r="R51" s="23"/>
      <c r="S51" s="23"/>
      <c r="T51" s="23"/>
      <c r="U51" s="23"/>
      <c r="V51" s="23"/>
      <c r="W51" s="24"/>
      <c r="X51" s="24"/>
      <c r="Y51" s="25"/>
      <c r="Z51" s="26"/>
      <c r="AA51" s="26"/>
      <c r="AB51" s="27"/>
      <c r="AC51" s="27"/>
      <c r="AD51" s="45" t="str">
        <f t="shared" si="0"/>
        <v>14920</v>
      </c>
      <c r="AE51" s="44">
        <v>1</v>
      </c>
      <c r="AF51" s="44">
        <v>49</v>
      </c>
      <c r="AG51" s="44">
        <v>20</v>
      </c>
      <c r="AH51" s="45">
        <v>27</v>
      </c>
      <c r="AI51" s="46">
        <v>340</v>
      </c>
    </row>
    <row r="52" spans="17:35">
      <c r="Q52" s="23"/>
      <c r="R52" s="23"/>
      <c r="S52" s="23"/>
      <c r="T52" s="23"/>
      <c r="U52" s="23"/>
      <c r="V52" s="23"/>
      <c r="W52" s="24"/>
      <c r="X52" s="24"/>
      <c r="Y52" s="25"/>
      <c r="Z52" s="26"/>
      <c r="AA52" s="26"/>
      <c r="AB52" s="27"/>
      <c r="AC52" s="27"/>
      <c r="AD52" s="45" t="str">
        <f t="shared" si="0"/>
        <v>15020</v>
      </c>
      <c r="AE52" s="44">
        <v>1</v>
      </c>
      <c r="AF52" s="44">
        <v>50</v>
      </c>
      <c r="AG52" s="44">
        <v>20</v>
      </c>
      <c r="AH52" s="45">
        <v>26</v>
      </c>
      <c r="AI52" s="46">
        <v>340</v>
      </c>
    </row>
    <row r="53" spans="17:35">
      <c r="Q53" s="23"/>
      <c r="R53" s="23"/>
      <c r="S53" s="23"/>
      <c r="T53" s="23"/>
      <c r="U53" s="23"/>
      <c r="V53" s="23"/>
      <c r="W53" s="24"/>
      <c r="X53" s="24"/>
      <c r="Y53" s="25"/>
      <c r="Z53" s="26"/>
      <c r="AA53" s="26"/>
      <c r="AB53" s="27"/>
      <c r="AC53" s="27"/>
      <c r="AD53" s="45" t="str">
        <f t="shared" si="0"/>
        <v>15120</v>
      </c>
      <c r="AE53" s="44">
        <v>1</v>
      </c>
      <c r="AF53" s="44">
        <v>51</v>
      </c>
      <c r="AG53" s="44">
        <v>20</v>
      </c>
      <c r="AH53" s="45">
        <v>25</v>
      </c>
      <c r="AI53" s="46">
        <v>335</v>
      </c>
    </row>
    <row r="54" spans="17:35">
      <c r="Q54" s="23"/>
      <c r="R54" s="23"/>
      <c r="S54" s="23"/>
      <c r="T54" s="23"/>
      <c r="U54" s="23"/>
      <c r="V54" s="23"/>
      <c r="W54" s="24"/>
      <c r="X54" s="24"/>
      <c r="Y54" s="25"/>
      <c r="Z54" s="26"/>
      <c r="AA54" s="26"/>
      <c r="AB54" s="27"/>
      <c r="AC54" s="27"/>
      <c r="AD54" s="45" t="str">
        <f t="shared" si="0"/>
        <v>15220</v>
      </c>
      <c r="AE54" s="44">
        <v>1</v>
      </c>
      <c r="AF54" s="44">
        <v>52</v>
      </c>
      <c r="AG54" s="44">
        <v>20</v>
      </c>
      <c r="AH54" s="45">
        <v>24</v>
      </c>
      <c r="AI54" s="46">
        <v>335</v>
      </c>
    </row>
    <row r="55" spans="17:35">
      <c r="Q55" s="23"/>
      <c r="R55" s="23"/>
      <c r="S55" s="23"/>
      <c r="T55" s="23"/>
      <c r="U55" s="23"/>
      <c r="V55" s="23"/>
      <c r="W55" s="24"/>
      <c r="X55" s="24"/>
      <c r="Y55" s="25"/>
      <c r="Z55" s="26"/>
      <c r="AA55" s="26"/>
      <c r="AB55" s="27"/>
      <c r="AC55" s="27"/>
      <c r="AD55" s="45" t="str">
        <f t="shared" si="0"/>
        <v>15320</v>
      </c>
      <c r="AE55" s="44">
        <v>1</v>
      </c>
      <c r="AF55" s="44">
        <v>53</v>
      </c>
      <c r="AG55" s="44">
        <v>20</v>
      </c>
      <c r="AH55" s="45">
        <v>23</v>
      </c>
      <c r="AI55" s="46">
        <v>335</v>
      </c>
    </row>
    <row r="56" spans="17:35">
      <c r="Q56" s="23"/>
      <c r="R56" s="23"/>
      <c r="S56" s="23"/>
      <c r="T56" s="23"/>
      <c r="U56" s="23"/>
      <c r="V56" s="23"/>
      <c r="W56" s="24"/>
      <c r="X56" s="24"/>
      <c r="Y56" s="25"/>
      <c r="Z56" s="26"/>
      <c r="AA56" s="26"/>
      <c r="AB56" s="27"/>
      <c r="AC56" s="27"/>
      <c r="AD56" s="45" t="str">
        <f t="shared" si="0"/>
        <v>15420</v>
      </c>
      <c r="AE56" s="44">
        <v>1</v>
      </c>
      <c r="AF56" s="44">
        <v>54</v>
      </c>
      <c r="AG56" s="44">
        <v>20</v>
      </c>
      <c r="AH56" s="45">
        <v>22</v>
      </c>
      <c r="AI56" s="46">
        <v>335</v>
      </c>
    </row>
    <row r="57" spans="17:35">
      <c r="Q57" s="23"/>
      <c r="R57" s="23"/>
      <c r="S57" s="23"/>
      <c r="T57" s="23"/>
      <c r="U57" s="23"/>
      <c r="V57" s="23"/>
      <c r="W57" s="24"/>
      <c r="X57" s="24"/>
      <c r="Y57" s="25"/>
      <c r="Z57" s="26"/>
      <c r="AA57" s="26"/>
      <c r="AB57" s="27"/>
      <c r="AC57" s="27"/>
      <c r="AD57" s="45" t="str">
        <f t="shared" si="0"/>
        <v>15520</v>
      </c>
      <c r="AE57" s="44">
        <v>1</v>
      </c>
      <c r="AF57" s="44">
        <v>55</v>
      </c>
      <c r="AG57" s="44">
        <v>20</v>
      </c>
      <c r="AH57" s="45">
        <v>21</v>
      </c>
      <c r="AI57" s="46">
        <v>335</v>
      </c>
    </row>
    <row r="58" spans="17:35">
      <c r="Q58" s="23"/>
      <c r="R58" s="23"/>
      <c r="S58" s="23"/>
      <c r="T58" s="23"/>
      <c r="U58" s="23"/>
      <c r="V58" s="23"/>
      <c r="W58" s="24"/>
      <c r="X58" s="24"/>
      <c r="Y58" s="25"/>
      <c r="Z58" s="26"/>
      <c r="AA58" s="26"/>
      <c r="AB58" s="27"/>
      <c r="AC58" s="27"/>
      <c r="AD58" s="45" t="str">
        <f t="shared" si="0"/>
        <v>2320</v>
      </c>
      <c r="AE58" s="44">
        <v>2</v>
      </c>
      <c r="AF58" s="44">
        <v>3</v>
      </c>
      <c r="AG58" s="44">
        <v>20</v>
      </c>
      <c r="AH58" s="45">
        <v>73</v>
      </c>
      <c r="AI58" s="46">
        <v>164</v>
      </c>
    </row>
    <row r="59" spans="17:35">
      <c r="Q59" s="23"/>
      <c r="R59" s="23"/>
      <c r="S59" s="23"/>
      <c r="T59" s="23"/>
      <c r="U59" s="23"/>
      <c r="V59" s="23"/>
      <c r="W59" s="24"/>
      <c r="X59" s="24"/>
      <c r="Y59" s="25"/>
      <c r="Z59" s="26"/>
      <c r="AA59" s="26"/>
      <c r="AB59" s="27"/>
      <c r="AC59" s="27"/>
      <c r="AD59" s="45" t="str">
        <f t="shared" si="0"/>
        <v>2420</v>
      </c>
      <c r="AE59" s="44">
        <v>2</v>
      </c>
      <c r="AF59" s="44">
        <v>4</v>
      </c>
      <c r="AG59" s="44">
        <v>20</v>
      </c>
      <c r="AH59" s="45">
        <v>72</v>
      </c>
      <c r="AI59" s="46">
        <v>165</v>
      </c>
    </row>
    <row r="60" spans="17:35">
      <c r="Q60" s="23"/>
      <c r="R60" s="23"/>
      <c r="S60" s="23"/>
      <c r="T60" s="23"/>
      <c r="U60" s="23"/>
      <c r="V60" s="23"/>
      <c r="W60" s="24"/>
      <c r="X60" s="24"/>
      <c r="Y60" s="25"/>
      <c r="Z60" s="26"/>
      <c r="AA60" s="26"/>
      <c r="AB60" s="27"/>
      <c r="AC60" s="27"/>
      <c r="AD60" s="45" t="str">
        <f t="shared" si="0"/>
        <v>2520</v>
      </c>
      <c r="AE60" s="44">
        <v>2</v>
      </c>
      <c r="AF60" s="44">
        <v>5</v>
      </c>
      <c r="AG60" s="44">
        <v>20</v>
      </c>
      <c r="AH60" s="45">
        <v>71</v>
      </c>
      <c r="AI60" s="46">
        <v>166</v>
      </c>
    </row>
    <row r="61" spans="17:35">
      <c r="Q61" s="23"/>
      <c r="R61" s="23"/>
      <c r="S61" s="23"/>
      <c r="T61" s="23"/>
      <c r="U61" s="23"/>
      <c r="V61" s="23"/>
      <c r="W61" s="24"/>
      <c r="X61" s="24"/>
      <c r="Y61" s="25"/>
      <c r="Z61" s="26"/>
      <c r="AA61" s="26"/>
      <c r="AB61" s="27"/>
      <c r="AC61" s="27"/>
      <c r="AD61" s="45" t="str">
        <f t="shared" si="0"/>
        <v>2620</v>
      </c>
      <c r="AE61" s="44">
        <v>2</v>
      </c>
      <c r="AF61" s="44">
        <v>6</v>
      </c>
      <c r="AG61" s="44">
        <v>20</v>
      </c>
      <c r="AH61" s="45">
        <v>70</v>
      </c>
      <c r="AI61" s="46">
        <v>167</v>
      </c>
    </row>
    <row r="62" spans="17:35">
      <c r="Q62" s="23"/>
      <c r="R62" s="23"/>
      <c r="S62" s="23"/>
      <c r="T62" s="23"/>
      <c r="U62" s="23"/>
      <c r="V62" s="23"/>
      <c r="W62" s="24"/>
      <c r="X62" s="24"/>
      <c r="Y62" s="25"/>
      <c r="Z62" s="26"/>
      <c r="AA62" s="26"/>
      <c r="AB62" s="27"/>
      <c r="AC62" s="27"/>
      <c r="AD62" s="45" t="str">
        <f t="shared" si="0"/>
        <v>2720</v>
      </c>
      <c r="AE62" s="44">
        <v>2</v>
      </c>
      <c r="AF62" s="44">
        <v>7</v>
      </c>
      <c r="AG62" s="44">
        <v>20</v>
      </c>
      <c r="AH62" s="45">
        <v>69</v>
      </c>
      <c r="AI62" s="46">
        <v>168</v>
      </c>
    </row>
    <row r="63" spans="17:35">
      <c r="Q63" s="23"/>
      <c r="R63" s="23"/>
      <c r="S63" s="23"/>
      <c r="T63" s="23"/>
      <c r="U63" s="23"/>
      <c r="V63" s="23"/>
      <c r="W63" s="24"/>
      <c r="X63" s="24"/>
      <c r="Y63" s="25"/>
      <c r="Z63" s="26"/>
      <c r="AA63" s="26"/>
      <c r="AB63" s="27"/>
      <c r="AC63" s="27"/>
      <c r="AD63" s="45" t="str">
        <f t="shared" si="0"/>
        <v>2820</v>
      </c>
      <c r="AE63" s="44">
        <v>2</v>
      </c>
      <c r="AF63" s="44">
        <v>8</v>
      </c>
      <c r="AG63" s="44">
        <v>20</v>
      </c>
      <c r="AH63" s="45">
        <v>68</v>
      </c>
      <c r="AI63" s="46">
        <v>169</v>
      </c>
    </row>
    <row r="64" spans="17:35">
      <c r="Q64" s="23"/>
      <c r="R64" s="23"/>
      <c r="S64" s="23"/>
      <c r="T64" s="23"/>
      <c r="U64" s="23"/>
      <c r="V64" s="23"/>
      <c r="W64" s="24"/>
      <c r="X64" s="24"/>
      <c r="Y64" s="25"/>
      <c r="Z64" s="26"/>
      <c r="AA64" s="26"/>
      <c r="AB64" s="27"/>
      <c r="AC64" s="27"/>
      <c r="AD64" s="45" t="str">
        <f t="shared" si="0"/>
        <v>2920</v>
      </c>
      <c r="AE64" s="44">
        <v>2</v>
      </c>
      <c r="AF64" s="44">
        <v>9</v>
      </c>
      <c r="AG64" s="44">
        <v>20</v>
      </c>
      <c r="AH64" s="45">
        <v>67</v>
      </c>
      <c r="AI64" s="46">
        <v>170</v>
      </c>
    </row>
    <row r="65" spans="17:35">
      <c r="Q65" s="23"/>
      <c r="R65" s="23"/>
      <c r="S65" s="23"/>
      <c r="T65" s="23"/>
      <c r="U65" s="23"/>
      <c r="V65" s="23"/>
      <c r="W65" s="24"/>
      <c r="X65" s="24"/>
      <c r="Y65" s="25"/>
      <c r="Z65" s="26"/>
      <c r="AA65" s="26"/>
      <c r="AB65" s="27"/>
      <c r="AC65" s="27"/>
      <c r="AD65" s="45" t="str">
        <f t="shared" si="0"/>
        <v>21020</v>
      </c>
      <c r="AE65" s="44">
        <v>2</v>
      </c>
      <c r="AF65" s="44">
        <v>10</v>
      </c>
      <c r="AG65" s="44">
        <v>20</v>
      </c>
      <c r="AH65" s="45">
        <v>66</v>
      </c>
      <c r="AI65" s="46">
        <v>170</v>
      </c>
    </row>
    <row r="66" spans="17:35">
      <c r="Q66" s="23"/>
      <c r="R66" s="23"/>
      <c r="S66" s="23"/>
      <c r="T66" s="23"/>
      <c r="U66" s="23"/>
      <c r="V66" s="23"/>
      <c r="W66" s="24"/>
      <c r="X66" s="24"/>
      <c r="Y66" s="25"/>
      <c r="Z66" s="26"/>
      <c r="AA66" s="26"/>
      <c r="AB66" s="27"/>
      <c r="AC66" s="27"/>
      <c r="AD66" s="45" t="str">
        <f t="shared" si="0"/>
        <v>21120</v>
      </c>
      <c r="AE66" s="44">
        <v>2</v>
      </c>
      <c r="AF66" s="44">
        <v>11</v>
      </c>
      <c r="AG66" s="44">
        <v>20</v>
      </c>
      <c r="AH66" s="45">
        <v>65</v>
      </c>
      <c r="AI66" s="46">
        <v>171</v>
      </c>
    </row>
    <row r="67" spans="17:35">
      <c r="Q67" s="23"/>
      <c r="R67" s="23"/>
      <c r="S67" s="23"/>
      <c r="T67" s="23"/>
      <c r="U67" s="23"/>
      <c r="V67" s="23"/>
      <c r="W67" s="24"/>
      <c r="X67" s="24"/>
      <c r="Y67" s="25"/>
      <c r="Z67" s="26"/>
      <c r="AA67" s="26"/>
      <c r="AB67" s="27"/>
      <c r="AC67" s="27"/>
      <c r="AD67" s="45" t="str">
        <f t="shared" si="0"/>
        <v>21220</v>
      </c>
      <c r="AE67" s="44">
        <v>2</v>
      </c>
      <c r="AF67" s="44">
        <v>12</v>
      </c>
      <c r="AG67" s="44">
        <v>20</v>
      </c>
      <c r="AH67" s="45">
        <v>64</v>
      </c>
      <c r="AI67" s="46">
        <v>172</v>
      </c>
    </row>
    <row r="68" spans="17:35">
      <c r="Q68" s="23"/>
      <c r="R68" s="23"/>
      <c r="S68" s="23"/>
      <c r="T68" s="23"/>
      <c r="U68" s="23"/>
      <c r="V68" s="23"/>
      <c r="W68" s="24"/>
      <c r="X68" s="24"/>
      <c r="Y68" s="25"/>
      <c r="Z68" s="26"/>
      <c r="AA68" s="26"/>
      <c r="AB68" s="27"/>
      <c r="AC68" s="27"/>
      <c r="AD68" s="45" t="str">
        <f t="shared" si="0"/>
        <v>21320</v>
      </c>
      <c r="AE68" s="44">
        <v>2</v>
      </c>
      <c r="AF68" s="44">
        <v>13</v>
      </c>
      <c r="AG68" s="44">
        <v>20</v>
      </c>
      <c r="AH68" s="45">
        <v>63</v>
      </c>
      <c r="AI68" s="46">
        <v>173</v>
      </c>
    </row>
    <row r="69" spans="17:35">
      <c r="Q69" s="23"/>
      <c r="R69" s="23"/>
      <c r="S69" s="23"/>
      <c r="T69" s="23"/>
      <c r="U69" s="23"/>
      <c r="V69" s="23"/>
      <c r="W69" s="24"/>
      <c r="X69" s="24"/>
      <c r="Y69" s="25"/>
      <c r="Z69" s="26"/>
      <c r="AA69" s="26"/>
      <c r="AB69" s="27"/>
      <c r="AC69" s="27"/>
      <c r="AD69" s="45" t="str">
        <f t="shared" si="0"/>
        <v>21420</v>
      </c>
      <c r="AE69" s="44">
        <v>2</v>
      </c>
      <c r="AF69" s="44">
        <v>14</v>
      </c>
      <c r="AG69" s="44">
        <v>20</v>
      </c>
      <c r="AH69" s="45">
        <v>62</v>
      </c>
      <c r="AI69" s="46">
        <v>174</v>
      </c>
    </row>
    <row r="70" spans="17:35">
      <c r="Q70" s="23"/>
      <c r="R70" s="23"/>
      <c r="S70" s="23"/>
      <c r="T70" s="23"/>
      <c r="U70" s="23"/>
      <c r="V70" s="23"/>
      <c r="W70" s="24"/>
      <c r="X70" s="24"/>
      <c r="Y70" s="25"/>
      <c r="Z70" s="26"/>
      <c r="AA70" s="26"/>
      <c r="AB70" s="27"/>
      <c r="AC70" s="27"/>
      <c r="AD70" s="45" t="str">
        <f t="shared" ref="AD70:AD133" si="1">AE70&amp;AF70&amp;AG70</f>
        <v>21520</v>
      </c>
      <c r="AE70" s="44">
        <v>2</v>
      </c>
      <c r="AF70" s="44">
        <v>15</v>
      </c>
      <c r="AG70" s="44">
        <v>20</v>
      </c>
      <c r="AH70" s="45">
        <v>61</v>
      </c>
      <c r="AI70" s="46">
        <v>175</v>
      </c>
    </row>
    <row r="71" spans="17:35">
      <c r="Q71" s="23"/>
      <c r="R71" s="23"/>
      <c r="S71" s="23"/>
      <c r="T71" s="23"/>
      <c r="U71" s="23"/>
      <c r="V71" s="23"/>
      <c r="W71" s="24"/>
      <c r="X71" s="24"/>
      <c r="Y71" s="25"/>
      <c r="Z71" s="26"/>
      <c r="AA71" s="26"/>
      <c r="AB71" s="27"/>
      <c r="AC71" s="27"/>
      <c r="AD71" s="45" t="str">
        <f t="shared" si="1"/>
        <v>21620</v>
      </c>
      <c r="AE71" s="44">
        <v>2</v>
      </c>
      <c r="AF71" s="44">
        <v>16</v>
      </c>
      <c r="AG71" s="44">
        <v>20</v>
      </c>
      <c r="AH71" s="45">
        <v>60</v>
      </c>
      <c r="AI71" s="46">
        <v>176</v>
      </c>
    </row>
    <row r="72" spans="17:35">
      <c r="Q72" s="23"/>
      <c r="R72" s="23"/>
      <c r="S72" s="23"/>
      <c r="T72" s="23"/>
      <c r="U72" s="23"/>
      <c r="V72" s="23"/>
      <c r="W72" s="24"/>
      <c r="X72" s="24"/>
      <c r="Y72" s="25"/>
      <c r="Z72" s="26"/>
      <c r="AA72" s="26"/>
      <c r="AB72" s="27"/>
      <c r="AC72" s="27"/>
      <c r="AD72" s="45" t="str">
        <f t="shared" si="1"/>
        <v>21720</v>
      </c>
      <c r="AE72" s="44">
        <v>2</v>
      </c>
      <c r="AF72" s="44">
        <v>17</v>
      </c>
      <c r="AG72" s="44">
        <v>20</v>
      </c>
      <c r="AH72" s="45">
        <v>59</v>
      </c>
      <c r="AI72" s="46">
        <v>177</v>
      </c>
    </row>
    <row r="73" spans="17:35">
      <c r="Q73" s="23"/>
      <c r="R73" s="23"/>
      <c r="S73" s="23"/>
      <c r="T73" s="23"/>
      <c r="U73" s="23"/>
      <c r="V73" s="23"/>
      <c r="W73" s="24"/>
      <c r="X73" s="24"/>
      <c r="Y73" s="25"/>
      <c r="Z73" s="26"/>
      <c r="AA73" s="26"/>
      <c r="AB73" s="27"/>
      <c r="AC73" s="27"/>
      <c r="AD73" s="45" t="str">
        <f t="shared" si="1"/>
        <v>21820</v>
      </c>
      <c r="AE73" s="44">
        <v>2</v>
      </c>
      <c r="AF73" s="44">
        <v>18</v>
      </c>
      <c r="AG73" s="44">
        <v>20</v>
      </c>
      <c r="AH73" s="45">
        <v>58</v>
      </c>
      <c r="AI73" s="46">
        <v>178</v>
      </c>
    </row>
    <row r="74" spans="17:35">
      <c r="Q74" s="23"/>
      <c r="R74" s="23"/>
      <c r="S74" s="23"/>
      <c r="T74" s="23"/>
      <c r="U74" s="23"/>
      <c r="V74" s="23"/>
      <c r="W74" s="24"/>
      <c r="X74" s="24"/>
      <c r="Y74" s="25"/>
      <c r="Z74" s="26"/>
      <c r="AA74" s="26"/>
      <c r="AB74" s="27"/>
      <c r="AC74" s="27"/>
      <c r="AD74" s="45" t="str">
        <f t="shared" si="1"/>
        <v>21920</v>
      </c>
      <c r="AE74" s="44">
        <v>2</v>
      </c>
      <c r="AF74" s="44">
        <v>19</v>
      </c>
      <c r="AG74" s="44">
        <v>20</v>
      </c>
      <c r="AH74" s="45">
        <v>57</v>
      </c>
      <c r="AI74" s="46">
        <v>179</v>
      </c>
    </row>
    <row r="75" spans="17:35">
      <c r="Q75" s="23"/>
      <c r="R75" s="23"/>
      <c r="S75" s="23"/>
      <c r="T75" s="23"/>
      <c r="U75" s="23"/>
      <c r="V75" s="23"/>
      <c r="W75" s="24"/>
      <c r="X75" s="24"/>
      <c r="Y75" s="25"/>
      <c r="Z75" s="26"/>
      <c r="AA75" s="26"/>
      <c r="AB75" s="27"/>
      <c r="AC75" s="27"/>
      <c r="AD75" s="45" t="str">
        <f t="shared" si="1"/>
        <v>22020</v>
      </c>
      <c r="AE75" s="44">
        <v>2</v>
      </c>
      <c r="AF75" s="44">
        <v>20</v>
      </c>
      <c r="AG75" s="44">
        <v>20</v>
      </c>
      <c r="AH75" s="45">
        <v>56</v>
      </c>
      <c r="AI75" s="46">
        <v>180</v>
      </c>
    </row>
    <row r="76" spans="17:35">
      <c r="Q76" s="23"/>
      <c r="R76" s="23"/>
      <c r="S76" s="23"/>
      <c r="T76" s="23"/>
      <c r="U76" s="23"/>
      <c r="V76" s="23"/>
      <c r="W76" s="24"/>
      <c r="X76" s="24"/>
      <c r="Y76" s="25"/>
      <c r="Z76" s="26"/>
      <c r="AA76" s="26"/>
      <c r="AB76" s="27"/>
      <c r="AC76" s="27"/>
      <c r="AD76" s="45" t="str">
        <f t="shared" si="1"/>
        <v>22120</v>
      </c>
      <c r="AE76" s="44">
        <v>2</v>
      </c>
      <c r="AF76" s="44">
        <v>21</v>
      </c>
      <c r="AG76" s="44">
        <v>20</v>
      </c>
      <c r="AH76" s="45">
        <v>55</v>
      </c>
      <c r="AI76" s="46">
        <v>181</v>
      </c>
    </row>
    <row r="77" spans="17:35">
      <c r="Q77" s="23"/>
      <c r="R77" s="23"/>
      <c r="S77" s="23"/>
      <c r="T77" s="23"/>
      <c r="U77" s="23"/>
      <c r="V77" s="23"/>
      <c r="W77" s="24"/>
      <c r="X77" s="24"/>
      <c r="Y77" s="25"/>
      <c r="Z77" s="26"/>
      <c r="AA77" s="26"/>
      <c r="AB77" s="27"/>
      <c r="AC77" s="27"/>
      <c r="AD77" s="45" t="str">
        <f t="shared" si="1"/>
        <v>22220</v>
      </c>
      <c r="AE77" s="44">
        <v>2</v>
      </c>
      <c r="AF77" s="44">
        <v>22</v>
      </c>
      <c r="AG77" s="44">
        <v>20</v>
      </c>
      <c r="AH77" s="45">
        <v>54</v>
      </c>
      <c r="AI77" s="46">
        <v>182</v>
      </c>
    </row>
    <row r="78" spans="17:35">
      <c r="Q78" s="23"/>
      <c r="R78" s="23"/>
      <c r="S78" s="23"/>
      <c r="T78" s="23"/>
      <c r="U78" s="23"/>
      <c r="V78" s="23"/>
      <c r="W78" s="24"/>
      <c r="X78" s="24"/>
      <c r="Y78" s="25"/>
      <c r="Z78" s="26"/>
      <c r="AA78" s="26"/>
      <c r="AB78" s="27"/>
      <c r="AC78" s="27"/>
      <c r="AD78" s="45" t="str">
        <f t="shared" si="1"/>
        <v>22320</v>
      </c>
      <c r="AE78" s="44">
        <v>2</v>
      </c>
      <c r="AF78" s="44">
        <v>23</v>
      </c>
      <c r="AG78" s="44">
        <v>20</v>
      </c>
      <c r="AH78" s="45">
        <v>53</v>
      </c>
      <c r="AI78" s="46">
        <v>183</v>
      </c>
    </row>
    <row r="79" spans="17:35">
      <c r="Q79" s="23"/>
      <c r="R79" s="23"/>
      <c r="S79" s="23"/>
      <c r="T79" s="23"/>
      <c r="U79" s="23"/>
      <c r="V79" s="23"/>
      <c r="W79" s="24"/>
      <c r="X79" s="24"/>
      <c r="Y79" s="25"/>
      <c r="Z79" s="26"/>
      <c r="AA79" s="26"/>
      <c r="AB79" s="27"/>
      <c r="AC79" s="27"/>
      <c r="AD79" s="45" t="str">
        <f t="shared" si="1"/>
        <v>22420</v>
      </c>
      <c r="AE79" s="44">
        <v>2</v>
      </c>
      <c r="AF79" s="44">
        <v>24</v>
      </c>
      <c r="AG79" s="44">
        <v>20</v>
      </c>
      <c r="AH79" s="45">
        <v>52</v>
      </c>
      <c r="AI79" s="46">
        <v>184</v>
      </c>
    </row>
    <row r="80" spans="17:35">
      <c r="Q80" s="23"/>
      <c r="R80" s="23"/>
      <c r="S80" s="23"/>
      <c r="T80" s="23"/>
      <c r="U80" s="23"/>
      <c r="V80" s="23"/>
      <c r="W80" s="24"/>
      <c r="X80" s="24"/>
      <c r="Y80" s="25"/>
      <c r="Z80" s="26"/>
      <c r="AA80" s="26"/>
      <c r="AB80" s="27"/>
      <c r="AC80" s="27"/>
      <c r="AD80" s="45" t="str">
        <f t="shared" si="1"/>
        <v>22520</v>
      </c>
      <c r="AE80" s="44">
        <v>2</v>
      </c>
      <c r="AF80" s="44">
        <v>25</v>
      </c>
      <c r="AG80" s="44">
        <v>20</v>
      </c>
      <c r="AH80" s="45">
        <v>51</v>
      </c>
      <c r="AI80" s="46">
        <v>185</v>
      </c>
    </row>
    <row r="81" spans="17:35">
      <c r="Q81" s="23"/>
      <c r="R81" s="23"/>
      <c r="S81" s="23"/>
      <c r="T81" s="23"/>
      <c r="U81" s="23"/>
      <c r="V81" s="23"/>
      <c r="W81" s="65"/>
      <c r="X81" s="24"/>
      <c r="Y81" s="25"/>
      <c r="Z81" s="26"/>
      <c r="AA81" s="26"/>
      <c r="AB81" s="27"/>
      <c r="AC81" s="27"/>
      <c r="AD81" s="45" t="str">
        <f t="shared" si="1"/>
        <v>22620</v>
      </c>
      <c r="AE81" s="44">
        <v>2</v>
      </c>
      <c r="AF81" s="44">
        <v>26</v>
      </c>
      <c r="AG81" s="44">
        <v>20</v>
      </c>
      <c r="AH81" s="45">
        <v>50</v>
      </c>
      <c r="AI81" s="46">
        <v>186</v>
      </c>
    </row>
    <row r="82" spans="17:35">
      <c r="Q82" s="23"/>
      <c r="R82" s="23"/>
      <c r="S82" s="23"/>
      <c r="T82" s="23"/>
      <c r="U82" s="23"/>
      <c r="V82" s="23"/>
      <c r="W82" s="24"/>
      <c r="X82" s="24"/>
      <c r="Y82" s="25"/>
      <c r="Z82" s="26"/>
      <c r="AA82" s="26"/>
      <c r="AB82" s="27"/>
      <c r="AC82" s="27"/>
      <c r="AD82" s="45" t="str">
        <f t="shared" si="1"/>
        <v>22720</v>
      </c>
      <c r="AE82" s="44">
        <v>2</v>
      </c>
      <c r="AF82" s="44">
        <v>27</v>
      </c>
      <c r="AG82" s="44">
        <v>20</v>
      </c>
      <c r="AH82" s="45">
        <v>49</v>
      </c>
      <c r="AI82" s="46">
        <v>187</v>
      </c>
    </row>
    <row r="83" spans="17:35">
      <c r="Q83" s="23"/>
      <c r="R83" s="23"/>
      <c r="S83" s="23"/>
      <c r="T83" s="23"/>
      <c r="U83" s="23"/>
      <c r="V83" s="23"/>
      <c r="W83" s="24"/>
      <c r="X83" s="24"/>
      <c r="Y83" s="25"/>
      <c r="Z83" s="26"/>
      <c r="AA83" s="26"/>
      <c r="AB83" s="27"/>
      <c r="AC83" s="27"/>
      <c r="AD83" s="45" t="str">
        <f t="shared" si="1"/>
        <v>22820</v>
      </c>
      <c r="AE83" s="44">
        <v>2</v>
      </c>
      <c r="AF83" s="44">
        <v>28</v>
      </c>
      <c r="AG83" s="44">
        <v>20</v>
      </c>
      <c r="AH83" s="45">
        <v>48</v>
      </c>
      <c r="AI83" s="46">
        <v>188</v>
      </c>
    </row>
    <row r="84" spans="17:35">
      <c r="Q84" s="23"/>
      <c r="R84" s="23"/>
      <c r="S84" s="23"/>
      <c r="T84" s="23"/>
      <c r="U84" s="23"/>
      <c r="V84" s="23"/>
      <c r="W84" s="24"/>
      <c r="X84" s="24"/>
      <c r="Y84" s="25"/>
      <c r="Z84" s="26"/>
      <c r="AA84" s="26"/>
      <c r="AB84" s="27"/>
      <c r="AC84" s="27"/>
      <c r="AD84" s="45" t="str">
        <f t="shared" si="1"/>
        <v>22920</v>
      </c>
      <c r="AE84" s="44">
        <v>2</v>
      </c>
      <c r="AF84" s="44">
        <v>29</v>
      </c>
      <c r="AG84" s="44">
        <v>20</v>
      </c>
      <c r="AH84" s="45">
        <v>47</v>
      </c>
      <c r="AI84" s="46">
        <v>189</v>
      </c>
    </row>
    <row r="85" spans="17:35">
      <c r="Q85" s="23"/>
      <c r="R85" s="23"/>
      <c r="S85" s="23"/>
      <c r="T85" s="23"/>
      <c r="U85" s="23"/>
      <c r="V85" s="23"/>
      <c r="W85" s="24"/>
      <c r="X85" s="24"/>
      <c r="Y85" s="25"/>
      <c r="Z85" s="26"/>
      <c r="AA85" s="26"/>
      <c r="AB85" s="27"/>
      <c r="AC85" s="27"/>
      <c r="AD85" s="45" t="str">
        <f t="shared" si="1"/>
        <v>23020</v>
      </c>
      <c r="AE85" s="44">
        <v>2</v>
      </c>
      <c r="AF85" s="44">
        <v>30</v>
      </c>
      <c r="AG85" s="44">
        <v>20</v>
      </c>
      <c r="AH85" s="45">
        <v>46</v>
      </c>
      <c r="AI85" s="46">
        <v>190</v>
      </c>
    </row>
    <row r="86" spans="17:35">
      <c r="Q86" s="23"/>
      <c r="R86" s="23"/>
      <c r="S86" s="23"/>
      <c r="T86" s="23"/>
      <c r="U86" s="23"/>
      <c r="V86" s="23"/>
      <c r="W86" s="24"/>
      <c r="X86" s="24"/>
      <c r="Y86" s="25"/>
      <c r="Z86" s="26"/>
      <c r="AA86" s="26"/>
      <c r="AB86" s="27"/>
      <c r="AC86" s="27"/>
      <c r="AD86" s="45" t="str">
        <f t="shared" si="1"/>
        <v>23120</v>
      </c>
      <c r="AE86" s="44">
        <v>2</v>
      </c>
      <c r="AF86" s="44">
        <v>31</v>
      </c>
      <c r="AG86" s="44">
        <v>20</v>
      </c>
      <c r="AH86" s="45">
        <v>45</v>
      </c>
      <c r="AI86" s="46">
        <v>191</v>
      </c>
    </row>
    <row r="87" spans="17:35">
      <c r="Q87" s="23"/>
      <c r="R87" s="23"/>
      <c r="S87" s="23"/>
      <c r="T87" s="23"/>
      <c r="U87" s="23"/>
      <c r="V87" s="23"/>
      <c r="W87" s="24"/>
      <c r="X87" s="24"/>
      <c r="Y87" s="25"/>
      <c r="Z87" s="26"/>
      <c r="AA87" s="26"/>
      <c r="AB87" s="27"/>
      <c r="AC87" s="27"/>
      <c r="AD87" s="45" t="str">
        <f t="shared" si="1"/>
        <v>23220</v>
      </c>
      <c r="AE87" s="44">
        <v>2</v>
      </c>
      <c r="AF87" s="44">
        <v>32</v>
      </c>
      <c r="AG87" s="44">
        <v>20</v>
      </c>
      <c r="AH87" s="45">
        <v>44</v>
      </c>
      <c r="AI87" s="46">
        <v>192</v>
      </c>
    </row>
    <row r="88" spans="17:35">
      <c r="Q88" s="23"/>
      <c r="R88" s="23"/>
      <c r="S88" s="23"/>
      <c r="T88" s="23"/>
      <c r="U88" s="23"/>
      <c r="V88" s="23"/>
      <c r="W88" s="24"/>
      <c r="X88" s="24"/>
      <c r="Y88" s="25"/>
      <c r="Z88" s="26"/>
      <c r="AA88" s="26"/>
      <c r="AB88" s="27"/>
      <c r="AC88" s="27"/>
      <c r="AD88" s="45" t="str">
        <f t="shared" si="1"/>
        <v>23320</v>
      </c>
      <c r="AE88" s="44">
        <v>2</v>
      </c>
      <c r="AF88" s="44">
        <v>33</v>
      </c>
      <c r="AG88" s="44">
        <v>20</v>
      </c>
      <c r="AH88" s="45">
        <v>43</v>
      </c>
      <c r="AI88" s="46">
        <v>193</v>
      </c>
    </row>
    <row r="89" spans="17:35">
      <c r="Q89" s="23"/>
      <c r="R89" s="23"/>
      <c r="S89" s="23"/>
      <c r="T89" s="23"/>
      <c r="U89" s="23"/>
      <c r="V89" s="23"/>
      <c r="W89" s="24"/>
      <c r="X89" s="24"/>
      <c r="Y89" s="25"/>
      <c r="Z89" s="26"/>
      <c r="AA89" s="26"/>
      <c r="AB89" s="27"/>
      <c r="AC89" s="27"/>
      <c r="AD89" s="45" t="str">
        <f t="shared" si="1"/>
        <v>23420</v>
      </c>
      <c r="AE89" s="44">
        <v>2</v>
      </c>
      <c r="AF89" s="44">
        <v>34</v>
      </c>
      <c r="AG89" s="44">
        <v>20</v>
      </c>
      <c r="AH89" s="45">
        <v>42</v>
      </c>
      <c r="AI89" s="46">
        <v>194</v>
      </c>
    </row>
    <row r="90" spans="17:35">
      <c r="Q90" s="23"/>
      <c r="R90" s="23"/>
      <c r="S90" s="23"/>
      <c r="T90" s="23"/>
      <c r="U90" s="23"/>
      <c r="V90" s="23"/>
      <c r="W90" s="24"/>
      <c r="X90" s="24"/>
      <c r="Y90" s="25"/>
      <c r="Z90" s="26"/>
      <c r="AA90" s="26"/>
      <c r="AB90" s="27"/>
      <c r="AC90" s="27"/>
      <c r="AD90" s="45" t="str">
        <f t="shared" si="1"/>
        <v>23520</v>
      </c>
      <c r="AE90" s="44">
        <v>2</v>
      </c>
      <c r="AF90" s="44">
        <v>35</v>
      </c>
      <c r="AG90" s="44">
        <v>20</v>
      </c>
      <c r="AH90" s="45">
        <v>41</v>
      </c>
      <c r="AI90" s="46">
        <v>195</v>
      </c>
    </row>
    <row r="91" spans="17:35">
      <c r="Q91" s="23"/>
      <c r="R91" s="23"/>
      <c r="S91" s="23"/>
      <c r="T91" s="23"/>
      <c r="U91" s="23"/>
      <c r="V91" s="23"/>
      <c r="W91" s="24"/>
      <c r="X91" s="24"/>
      <c r="Y91" s="25"/>
      <c r="Z91" s="26"/>
      <c r="AA91" s="26"/>
      <c r="AB91" s="27"/>
      <c r="AC91" s="27"/>
      <c r="AD91" s="45" t="str">
        <f t="shared" si="1"/>
        <v>23620</v>
      </c>
      <c r="AE91" s="44">
        <v>2</v>
      </c>
      <c r="AF91" s="44">
        <v>36</v>
      </c>
      <c r="AG91" s="44">
        <v>20</v>
      </c>
      <c r="AH91" s="45">
        <v>40</v>
      </c>
      <c r="AI91" s="46">
        <v>196</v>
      </c>
    </row>
    <row r="92" spans="17:35">
      <c r="Q92" s="23"/>
      <c r="R92" s="23"/>
      <c r="S92" s="23"/>
      <c r="T92" s="23"/>
      <c r="U92" s="23"/>
      <c r="V92" s="23"/>
      <c r="W92" s="24"/>
      <c r="X92" s="24"/>
      <c r="Y92" s="25"/>
      <c r="Z92" s="26"/>
      <c r="AA92" s="26"/>
      <c r="AB92" s="27"/>
      <c r="AC92" s="27"/>
      <c r="AD92" s="45" t="str">
        <f t="shared" si="1"/>
        <v>23720</v>
      </c>
      <c r="AE92" s="44">
        <v>2</v>
      </c>
      <c r="AF92" s="44">
        <v>37</v>
      </c>
      <c r="AG92" s="44">
        <v>20</v>
      </c>
      <c r="AH92" s="45">
        <v>39</v>
      </c>
      <c r="AI92" s="46">
        <v>197</v>
      </c>
    </row>
    <row r="93" spans="17:35">
      <c r="Q93" s="23"/>
      <c r="R93" s="23"/>
      <c r="S93" s="23"/>
      <c r="T93" s="23"/>
      <c r="U93" s="23"/>
      <c r="V93" s="23"/>
      <c r="W93" s="24"/>
      <c r="X93" s="24"/>
      <c r="Y93" s="25"/>
      <c r="Z93" s="26"/>
      <c r="AA93" s="26"/>
      <c r="AB93" s="27"/>
      <c r="AC93" s="27"/>
      <c r="AD93" s="45" t="str">
        <f t="shared" si="1"/>
        <v>23820</v>
      </c>
      <c r="AE93" s="44">
        <v>2</v>
      </c>
      <c r="AF93" s="44">
        <v>38</v>
      </c>
      <c r="AG93" s="44">
        <v>20</v>
      </c>
      <c r="AH93" s="45">
        <v>38</v>
      </c>
      <c r="AI93" s="46">
        <v>198</v>
      </c>
    </row>
    <row r="94" spans="17:35">
      <c r="Q94" s="23"/>
      <c r="R94" s="23"/>
      <c r="S94" s="23"/>
      <c r="T94" s="23"/>
      <c r="U94" s="23"/>
      <c r="V94" s="23"/>
      <c r="W94" s="24"/>
      <c r="X94" s="24"/>
      <c r="Y94" s="25"/>
      <c r="Z94" s="26"/>
      <c r="AA94" s="26"/>
      <c r="AB94" s="27"/>
      <c r="AC94" s="27"/>
      <c r="AD94" s="45" t="str">
        <f t="shared" si="1"/>
        <v>23920</v>
      </c>
      <c r="AE94" s="44">
        <v>2</v>
      </c>
      <c r="AF94" s="44">
        <v>39</v>
      </c>
      <c r="AG94" s="44">
        <v>20</v>
      </c>
      <c r="AH94" s="45">
        <v>37</v>
      </c>
      <c r="AI94" s="46">
        <v>199</v>
      </c>
    </row>
    <row r="95" spans="17:35">
      <c r="Q95" s="66"/>
      <c r="R95" s="66"/>
      <c r="S95" s="66"/>
      <c r="T95" s="23"/>
      <c r="U95" s="23"/>
      <c r="V95" s="23"/>
      <c r="W95" s="24"/>
      <c r="X95" s="24"/>
      <c r="Y95" s="25"/>
      <c r="Z95" s="26"/>
      <c r="AA95" s="26"/>
      <c r="AB95" s="27"/>
      <c r="AC95" s="27"/>
      <c r="AD95" s="45" t="str">
        <f t="shared" si="1"/>
        <v>24020</v>
      </c>
      <c r="AE95" s="44">
        <v>2</v>
      </c>
      <c r="AF95" s="44">
        <v>40</v>
      </c>
      <c r="AG95" s="44">
        <v>20</v>
      </c>
      <c r="AH95" s="45">
        <v>36</v>
      </c>
      <c r="AI95" s="46">
        <v>200</v>
      </c>
    </row>
    <row r="96" spans="17:35">
      <c r="Q96" s="23"/>
      <c r="R96" s="23"/>
      <c r="S96" s="23"/>
      <c r="T96" s="66"/>
      <c r="U96" s="23"/>
      <c r="V96" s="23"/>
      <c r="W96" s="24"/>
      <c r="X96" s="24"/>
      <c r="Y96" s="25"/>
      <c r="Z96" s="26"/>
      <c r="AA96" s="26"/>
      <c r="AB96" s="27"/>
      <c r="AC96" s="27"/>
      <c r="AD96" s="45" t="str">
        <f t="shared" si="1"/>
        <v>24120</v>
      </c>
      <c r="AE96" s="44">
        <v>2</v>
      </c>
      <c r="AF96" s="44">
        <v>41</v>
      </c>
      <c r="AG96" s="44">
        <v>20</v>
      </c>
      <c r="AH96" s="45">
        <v>35</v>
      </c>
      <c r="AI96" s="46">
        <v>201</v>
      </c>
    </row>
    <row r="97" spans="17:35">
      <c r="Q97" s="23"/>
      <c r="R97" s="23"/>
      <c r="S97" s="23"/>
      <c r="T97" s="23"/>
      <c r="U97" s="23"/>
      <c r="V97" s="23"/>
      <c r="W97" s="24"/>
      <c r="X97" s="24"/>
      <c r="Y97" s="25"/>
      <c r="Z97" s="26"/>
      <c r="AA97" s="26"/>
      <c r="AB97" s="27"/>
      <c r="AC97" s="27"/>
      <c r="AD97" s="45" t="str">
        <f t="shared" si="1"/>
        <v>24220</v>
      </c>
      <c r="AE97" s="44">
        <v>2</v>
      </c>
      <c r="AF97" s="44">
        <v>42</v>
      </c>
      <c r="AG97" s="44">
        <v>20</v>
      </c>
      <c r="AH97" s="45">
        <v>34</v>
      </c>
      <c r="AI97" s="46">
        <v>202</v>
      </c>
    </row>
    <row r="98" spans="17:35">
      <c r="Q98" s="23"/>
      <c r="R98" s="23"/>
      <c r="S98" s="23"/>
      <c r="T98" s="23"/>
      <c r="U98" s="23"/>
      <c r="V98" s="23"/>
      <c r="W98" s="24"/>
      <c r="X98" s="24"/>
      <c r="Y98" s="25"/>
      <c r="Z98" s="26"/>
      <c r="AA98" s="26"/>
      <c r="AB98" s="27"/>
      <c r="AC98" s="27"/>
      <c r="AD98" s="45" t="str">
        <f t="shared" si="1"/>
        <v>24320</v>
      </c>
      <c r="AE98" s="44">
        <v>2</v>
      </c>
      <c r="AF98" s="44">
        <v>43</v>
      </c>
      <c r="AG98" s="44">
        <v>20</v>
      </c>
      <c r="AH98" s="45">
        <v>33</v>
      </c>
      <c r="AI98" s="46">
        <v>203</v>
      </c>
    </row>
    <row r="99" spans="17:35">
      <c r="Q99" s="23"/>
      <c r="R99" s="23"/>
      <c r="S99" s="23"/>
      <c r="T99" s="23"/>
      <c r="U99" s="66"/>
      <c r="V99" s="23"/>
      <c r="W99" s="24"/>
      <c r="X99" s="24"/>
      <c r="Y99" s="25"/>
      <c r="Z99" s="26"/>
      <c r="AA99" s="26"/>
      <c r="AB99" s="27"/>
      <c r="AC99" s="27"/>
      <c r="AD99" s="45" t="str">
        <f t="shared" si="1"/>
        <v>24420</v>
      </c>
      <c r="AE99" s="44">
        <v>2</v>
      </c>
      <c r="AF99" s="44">
        <v>44</v>
      </c>
      <c r="AG99" s="44">
        <v>20</v>
      </c>
      <c r="AH99" s="45">
        <v>32</v>
      </c>
      <c r="AI99" s="46">
        <v>204</v>
      </c>
    </row>
    <row r="100" spans="17:35">
      <c r="Q100" s="23"/>
      <c r="R100" s="23"/>
      <c r="S100" s="23"/>
      <c r="T100" s="23"/>
      <c r="U100" s="23"/>
      <c r="V100" s="23"/>
      <c r="W100" s="24"/>
      <c r="X100" s="24"/>
      <c r="Y100" s="25"/>
      <c r="Z100" s="26"/>
      <c r="AA100" s="26"/>
      <c r="AB100" s="27"/>
      <c r="AC100" s="27"/>
      <c r="AD100" s="45" t="str">
        <f t="shared" si="1"/>
        <v>24520</v>
      </c>
      <c r="AE100" s="44">
        <v>2</v>
      </c>
      <c r="AF100" s="44">
        <v>45</v>
      </c>
      <c r="AG100" s="44">
        <v>20</v>
      </c>
      <c r="AH100" s="45">
        <v>31</v>
      </c>
      <c r="AI100" s="46">
        <v>204</v>
      </c>
    </row>
    <row r="101" spans="17:35">
      <c r="Q101" s="23"/>
      <c r="R101" s="23"/>
      <c r="S101" s="23"/>
      <c r="T101" s="23"/>
      <c r="U101" s="23"/>
      <c r="V101" s="23"/>
      <c r="W101" s="24"/>
      <c r="X101" s="24"/>
      <c r="Y101" s="25"/>
      <c r="Z101" s="26"/>
      <c r="AA101" s="26"/>
      <c r="AB101" s="27"/>
      <c r="AC101" s="27"/>
      <c r="AD101" s="45" t="str">
        <f t="shared" si="1"/>
        <v>24620</v>
      </c>
      <c r="AE101" s="44">
        <v>2</v>
      </c>
      <c r="AF101" s="44">
        <v>46</v>
      </c>
      <c r="AG101" s="44">
        <v>20</v>
      </c>
      <c r="AH101" s="45">
        <v>30</v>
      </c>
      <c r="AI101" s="46">
        <v>205</v>
      </c>
    </row>
    <row r="102" spans="17:35">
      <c r="Q102" s="23"/>
      <c r="R102" s="23"/>
      <c r="S102" s="23"/>
      <c r="T102" s="23"/>
      <c r="U102" s="23"/>
      <c r="V102" s="23"/>
      <c r="W102" s="24"/>
      <c r="X102" s="24"/>
      <c r="Y102" s="25"/>
      <c r="Z102" s="26"/>
      <c r="AA102" s="26"/>
      <c r="AB102" s="27"/>
      <c r="AC102" s="27"/>
      <c r="AD102" s="45" t="str">
        <f t="shared" si="1"/>
        <v>24720</v>
      </c>
      <c r="AE102" s="44">
        <v>2</v>
      </c>
      <c r="AF102" s="44">
        <v>47</v>
      </c>
      <c r="AG102" s="44">
        <v>20</v>
      </c>
      <c r="AH102" s="45">
        <v>29</v>
      </c>
      <c r="AI102" s="46">
        <v>205</v>
      </c>
    </row>
    <row r="103" spans="17:35">
      <c r="Q103" s="23"/>
      <c r="R103" s="23"/>
      <c r="S103" s="23"/>
      <c r="T103" s="23"/>
      <c r="U103" s="23"/>
      <c r="V103" s="23"/>
      <c r="W103" s="24"/>
      <c r="X103" s="24"/>
      <c r="Y103" s="25"/>
      <c r="Z103" s="26"/>
      <c r="AA103" s="26"/>
      <c r="AB103" s="27"/>
      <c r="AC103" s="27"/>
      <c r="AD103" s="45" t="str">
        <f t="shared" si="1"/>
        <v>24820</v>
      </c>
      <c r="AE103" s="44">
        <v>2</v>
      </c>
      <c r="AF103" s="44">
        <v>48</v>
      </c>
      <c r="AG103" s="44">
        <v>20</v>
      </c>
      <c r="AH103" s="45">
        <v>28</v>
      </c>
      <c r="AI103" s="46">
        <v>205</v>
      </c>
    </row>
    <row r="104" spans="17:35">
      <c r="Q104" s="23"/>
      <c r="R104" s="23"/>
      <c r="S104" s="23"/>
      <c r="T104" s="23"/>
      <c r="U104" s="23"/>
      <c r="V104" s="23"/>
      <c r="W104" s="24"/>
      <c r="X104" s="24"/>
      <c r="Y104" s="25"/>
      <c r="Z104" s="67"/>
      <c r="AA104" s="67"/>
      <c r="AB104" s="27"/>
      <c r="AC104" s="27"/>
      <c r="AD104" s="45" t="str">
        <f t="shared" si="1"/>
        <v>24920</v>
      </c>
      <c r="AE104" s="44">
        <v>2</v>
      </c>
      <c r="AF104" s="44">
        <v>49</v>
      </c>
      <c r="AG104" s="44">
        <v>20</v>
      </c>
      <c r="AH104" s="45">
        <v>27</v>
      </c>
      <c r="AI104" s="46">
        <v>205</v>
      </c>
    </row>
    <row r="105" spans="17:35">
      <c r="Q105" s="23"/>
      <c r="R105" s="23"/>
      <c r="S105" s="23"/>
      <c r="T105" s="23"/>
      <c r="U105" s="23"/>
      <c r="V105" s="23"/>
      <c r="W105" s="24"/>
      <c r="X105" s="24"/>
      <c r="Y105" s="25"/>
      <c r="Z105" s="26"/>
      <c r="AA105" s="26"/>
      <c r="AB105" s="27"/>
      <c r="AC105" s="27"/>
      <c r="AD105" s="45" t="str">
        <f t="shared" si="1"/>
        <v>25020</v>
      </c>
      <c r="AE105" s="44">
        <v>2</v>
      </c>
      <c r="AF105" s="44">
        <v>50</v>
      </c>
      <c r="AG105" s="44">
        <v>20</v>
      </c>
      <c r="AH105" s="45">
        <v>26</v>
      </c>
      <c r="AI105" s="46">
        <v>205</v>
      </c>
    </row>
    <row r="106" spans="17:35">
      <c r="Q106" s="23"/>
      <c r="R106" s="23"/>
      <c r="S106" s="23"/>
      <c r="T106" s="23"/>
      <c r="U106" s="23"/>
      <c r="V106" s="23"/>
      <c r="W106" s="24"/>
      <c r="X106" s="65"/>
      <c r="Y106" s="68"/>
      <c r="Z106" s="26"/>
      <c r="AA106" s="26"/>
      <c r="AB106" s="27"/>
      <c r="AC106" s="27"/>
      <c r="AD106" s="45" t="str">
        <f t="shared" si="1"/>
        <v>25120</v>
      </c>
      <c r="AE106" s="44">
        <v>2</v>
      </c>
      <c r="AF106" s="44">
        <v>51</v>
      </c>
      <c r="AG106" s="44">
        <v>20</v>
      </c>
      <c r="AH106" s="45">
        <v>25</v>
      </c>
      <c r="AI106" s="46">
        <v>206</v>
      </c>
    </row>
    <row r="107" spans="17:35">
      <c r="Q107" s="23"/>
      <c r="R107" s="23"/>
      <c r="S107" s="23"/>
      <c r="T107" s="23"/>
      <c r="U107" s="23"/>
      <c r="V107" s="23"/>
      <c r="W107" s="24"/>
      <c r="X107" s="24"/>
      <c r="Y107" s="25"/>
      <c r="Z107" s="26"/>
      <c r="AA107" s="26"/>
      <c r="AB107" s="27"/>
      <c r="AC107" s="27"/>
      <c r="AD107" s="45" t="str">
        <f t="shared" si="1"/>
        <v>25220</v>
      </c>
      <c r="AE107" s="44">
        <v>2</v>
      </c>
      <c r="AF107" s="44">
        <v>52</v>
      </c>
      <c r="AG107" s="44">
        <v>20</v>
      </c>
      <c r="AH107" s="45">
        <v>24</v>
      </c>
      <c r="AI107" s="46">
        <v>206</v>
      </c>
    </row>
    <row r="108" spans="17:35">
      <c r="Q108" s="23"/>
      <c r="R108" s="23"/>
      <c r="S108" s="23"/>
      <c r="T108" s="23"/>
      <c r="U108" s="23"/>
      <c r="V108" s="23"/>
      <c r="W108" s="24"/>
      <c r="X108" s="24"/>
      <c r="Y108" s="25"/>
      <c r="Z108" s="26"/>
      <c r="AA108" s="26"/>
      <c r="AB108" s="27"/>
      <c r="AC108" s="27"/>
      <c r="AD108" s="45" t="str">
        <f t="shared" si="1"/>
        <v>25320</v>
      </c>
      <c r="AE108" s="44">
        <v>2</v>
      </c>
      <c r="AF108" s="44">
        <v>53</v>
      </c>
      <c r="AG108" s="44">
        <v>20</v>
      </c>
      <c r="AH108" s="45">
        <v>23</v>
      </c>
      <c r="AI108" s="46">
        <v>206</v>
      </c>
    </row>
    <row r="109" spans="17:35">
      <c r="Q109" s="23"/>
      <c r="R109" s="23"/>
      <c r="S109" s="23"/>
      <c r="T109" s="23"/>
      <c r="U109" s="23"/>
      <c r="V109" s="23"/>
      <c r="W109" s="24"/>
      <c r="X109" s="24"/>
      <c r="Y109" s="25"/>
      <c r="Z109" s="26"/>
      <c r="AA109" s="26"/>
      <c r="AB109" s="27"/>
      <c r="AC109" s="27"/>
      <c r="AD109" s="45" t="str">
        <f t="shared" si="1"/>
        <v>25420</v>
      </c>
      <c r="AE109" s="44">
        <v>2</v>
      </c>
      <c r="AF109" s="44">
        <v>54</v>
      </c>
      <c r="AG109" s="44">
        <v>20</v>
      </c>
      <c r="AH109" s="45">
        <v>22</v>
      </c>
      <c r="AI109" s="46">
        <v>206</v>
      </c>
    </row>
    <row r="110" spans="17:35">
      <c r="Q110" s="23"/>
      <c r="R110" s="23"/>
      <c r="S110" s="23"/>
      <c r="T110" s="23"/>
      <c r="U110" s="23"/>
      <c r="V110" s="66"/>
      <c r="W110" s="24"/>
      <c r="X110" s="24"/>
      <c r="Y110" s="25"/>
      <c r="Z110" s="26"/>
      <c r="AA110" s="26"/>
      <c r="AB110" s="27"/>
      <c r="AC110" s="27"/>
      <c r="AD110" s="45" t="str">
        <f t="shared" si="1"/>
        <v>25520</v>
      </c>
      <c r="AE110" s="44">
        <v>2</v>
      </c>
      <c r="AF110" s="44">
        <v>55</v>
      </c>
      <c r="AG110" s="44">
        <v>20</v>
      </c>
      <c r="AH110" s="45">
        <v>21</v>
      </c>
      <c r="AI110" s="46">
        <v>206</v>
      </c>
    </row>
    <row r="111" spans="17:35">
      <c r="Q111" s="23"/>
      <c r="R111" s="23"/>
      <c r="S111" s="23"/>
      <c r="T111" s="23"/>
      <c r="U111" s="23"/>
      <c r="V111" s="23"/>
      <c r="W111" s="24"/>
      <c r="X111" s="24"/>
      <c r="Y111" s="25"/>
      <c r="Z111" s="26"/>
      <c r="AA111" s="26"/>
      <c r="AB111" s="27"/>
      <c r="AC111" s="27"/>
      <c r="AD111" s="45" t="str">
        <f t="shared" si="1"/>
        <v>1315</v>
      </c>
      <c r="AE111" s="44">
        <v>1</v>
      </c>
      <c r="AF111" s="44">
        <v>3</v>
      </c>
      <c r="AG111" s="44">
        <v>15</v>
      </c>
      <c r="AH111" s="45">
        <v>73</v>
      </c>
      <c r="AI111" s="46">
        <v>335</v>
      </c>
    </row>
    <row r="112" spans="17:35">
      <c r="Q112" s="23"/>
      <c r="R112" s="23"/>
      <c r="S112" s="23"/>
      <c r="T112" s="23"/>
      <c r="U112" s="23"/>
      <c r="V112" s="23"/>
      <c r="W112" s="24"/>
      <c r="X112" s="24"/>
      <c r="Y112" s="25"/>
      <c r="Z112" s="26"/>
      <c r="AA112" s="26"/>
      <c r="AB112" s="27"/>
      <c r="AC112" s="27"/>
      <c r="AD112" s="45" t="str">
        <f t="shared" si="1"/>
        <v>1415</v>
      </c>
      <c r="AE112" s="44">
        <v>1</v>
      </c>
      <c r="AF112" s="44">
        <v>4</v>
      </c>
      <c r="AG112" s="44">
        <v>15</v>
      </c>
      <c r="AH112" s="45">
        <v>72</v>
      </c>
      <c r="AI112" s="46">
        <v>338</v>
      </c>
    </row>
    <row r="113" spans="17:35">
      <c r="Q113" s="23"/>
      <c r="R113" s="23"/>
      <c r="S113" s="23"/>
      <c r="T113" s="23"/>
      <c r="U113" s="23"/>
      <c r="V113" s="23"/>
      <c r="W113" s="24"/>
      <c r="X113" s="24"/>
      <c r="Y113" s="25"/>
      <c r="Z113" s="26"/>
      <c r="AA113" s="26"/>
      <c r="AB113" s="27"/>
      <c r="AC113" s="27"/>
      <c r="AD113" s="45" t="str">
        <f t="shared" si="1"/>
        <v>1515</v>
      </c>
      <c r="AE113" s="44">
        <v>1</v>
      </c>
      <c r="AF113" s="44">
        <v>5</v>
      </c>
      <c r="AG113" s="44">
        <v>15</v>
      </c>
      <c r="AH113" s="45">
        <v>71</v>
      </c>
      <c r="AI113" s="46">
        <v>340</v>
      </c>
    </row>
    <row r="114" spans="17:35">
      <c r="Q114" s="23"/>
      <c r="R114" s="23"/>
      <c r="S114" s="23"/>
      <c r="T114" s="23"/>
      <c r="U114" s="23"/>
      <c r="V114" s="23"/>
      <c r="W114" s="24"/>
      <c r="X114" s="24"/>
      <c r="Y114" s="25"/>
      <c r="Z114" s="26"/>
      <c r="AA114" s="26"/>
      <c r="AB114" s="27"/>
      <c r="AC114" s="27"/>
      <c r="AD114" s="45" t="str">
        <f t="shared" si="1"/>
        <v>1615</v>
      </c>
      <c r="AE114" s="44">
        <v>1</v>
      </c>
      <c r="AF114" s="44">
        <v>6</v>
      </c>
      <c r="AG114" s="44">
        <v>15</v>
      </c>
      <c r="AH114" s="45">
        <v>70</v>
      </c>
      <c r="AI114" s="46">
        <v>343</v>
      </c>
    </row>
    <row r="115" spans="17:35">
      <c r="Q115" s="23"/>
      <c r="R115" s="23"/>
      <c r="S115" s="23"/>
      <c r="T115" s="23"/>
      <c r="U115" s="23"/>
      <c r="V115" s="23"/>
      <c r="W115" s="24"/>
      <c r="X115" s="24"/>
      <c r="Y115" s="25"/>
      <c r="Z115" s="26"/>
      <c r="AA115" s="26"/>
      <c r="AB115" s="27"/>
      <c r="AC115" s="27"/>
      <c r="AD115" s="45" t="str">
        <f t="shared" si="1"/>
        <v>1715</v>
      </c>
      <c r="AE115" s="44">
        <v>1</v>
      </c>
      <c r="AF115" s="44">
        <v>7</v>
      </c>
      <c r="AG115" s="44">
        <v>15</v>
      </c>
      <c r="AH115" s="45">
        <v>69</v>
      </c>
      <c r="AI115" s="46">
        <v>346</v>
      </c>
    </row>
    <row r="116" spans="17:35">
      <c r="Q116" s="23"/>
      <c r="R116" s="23"/>
      <c r="S116" s="23"/>
      <c r="T116" s="23"/>
      <c r="U116" s="23"/>
      <c r="V116" s="23"/>
      <c r="W116" s="24"/>
      <c r="X116" s="24"/>
      <c r="Y116" s="25"/>
      <c r="Z116" s="26"/>
      <c r="AA116" s="26"/>
      <c r="AB116" s="27"/>
      <c r="AC116" s="27"/>
      <c r="AD116" s="45" t="str">
        <f t="shared" si="1"/>
        <v>1815</v>
      </c>
      <c r="AE116" s="44">
        <v>1</v>
      </c>
      <c r="AF116" s="44">
        <v>8</v>
      </c>
      <c r="AG116" s="44">
        <v>15</v>
      </c>
      <c r="AH116" s="45">
        <v>68</v>
      </c>
      <c r="AI116" s="46">
        <v>349</v>
      </c>
    </row>
    <row r="117" spans="17:35">
      <c r="Q117" s="23"/>
      <c r="R117" s="23"/>
      <c r="S117" s="23"/>
      <c r="T117" s="23"/>
      <c r="U117" s="23"/>
      <c r="V117" s="23"/>
      <c r="W117" s="24"/>
      <c r="X117" s="24"/>
      <c r="Y117" s="25"/>
      <c r="Z117" s="26"/>
      <c r="AA117" s="26"/>
      <c r="AB117" s="27"/>
      <c r="AC117" s="27"/>
      <c r="AD117" s="45" t="str">
        <f t="shared" si="1"/>
        <v>1915</v>
      </c>
      <c r="AE117" s="44">
        <v>1</v>
      </c>
      <c r="AF117" s="44">
        <v>9</v>
      </c>
      <c r="AG117" s="44">
        <v>15</v>
      </c>
      <c r="AH117" s="45">
        <v>67</v>
      </c>
      <c r="AI117" s="46">
        <v>352</v>
      </c>
    </row>
    <row r="118" spans="17:35">
      <c r="Q118" s="23"/>
      <c r="R118" s="23"/>
      <c r="S118" s="23"/>
      <c r="T118" s="23"/>
      <c r="U118" s="23"/>
      <c r="V118" s="23"/>
      <c r="W118" s="24"/>
      <c r="X118" s="24"/>
      <c r="Y118" s="25"/>
      <c r="Z118" s="26"/>
      <c r="AA118" s="26"/>
      <c r="AB118" s="27"/>
      <c r="AC118" s="27"/>
      <c r="AD118" s="45" t="str">
        <f t="shared" si="1"/>
        <v>11015</v>
      </c>
      <c r="AE118" s="44">
        <v>1</v>
      </c>
      <c r="AF118" s="44">
        <v>10</v>
      </c>
      <c r="AG118" s="44">
        <v>15</v>
      </c>
      <c r="AH118" s="45">
        <v>66</v>
      </c>
      <c r="AI118" s="46">
        <v>355</v>
      </c>
    </row>
    <row r="119" spans="17:35">
      <c r="Q119" s="23"/>
      <c r="R119" s="23"/>
      <c r="S119" s="23"/>
      <c r="T119" s="23"/>
      <c r="U119" s="23"/>
      <c r="V119" s="23"/>
      <c r="W119" s="24"/>
      <c r="X119" s="24"/>
      <c r="Y119" s="25"/>
      <c r="Z119" s="26"/>
      <c r="AA119" s="26"/>
      <c r="AB119" s="27"/>
      <c r="AC119" s="27"/>
      <c r="AD119" s="45" t="str">
        <f t="shared" si="1"/>
        <v>11115</v>
      </c>
      <c r="AE119" s="44">
        <v>1</v>
      </c>
      <c r="AF119" s="44">
        <v>11</v>
      </c>
      <c r="AG119" s="44">
        <v>15</v>
      </c>
      <c r="AH119" s="45">
        <v>65</v>
      </c>
      <c r="AI119" s="46">
        <v>358</v>
      </c>
    </row>
    <row r="120" spans="17:35">
      <c r="Q120" s="23"/>
      <c r="R120" s="23"/>
      <c r="S120" s="23"/>
      <c r="T120" s="23"/>
      <c r="U120" s="23"/>
      <c r="V120" s="23"/>
      <c r="W120" s="24"/>
      <c r="X120" s="24"/>
      <c r="Y120" s="25"/>
      <c r="Z120" s="26"/>
      <c r="AA120" s="26"/>
      <c r="AB120" s="27"/>
      <c r="AC120" s="27"/>
      <c r="AD120" s="45" t="str">
        <f t="shared" si="1"/>
        <v>11215</v>
      </c>
      <c r="AE120" s="44">
        <v>1</v>
      </c>
      <c r="AF120" s="44">
        <v>12</v>
      </c>
      <c r="AG120" s="44">
        <v>15</v>
      </c>
      <c r="AH120" s="45">
        <v>64</v>
      </c>
      <c r="AI120" s="46">
        <v>361</v>
      </c>
    </row>
    <row r="121" spans="17:35">
      <c r="Q121" s="23"/>
      <c r="R121" s="23"/>
      <c r="S121" s="23"/>
      <c r="T121" s="23"/>
      <c r="U121" s="23"/>
      <c r="V121" s="23"/>
      <c r="W121" s="24"/>
      <c r="X121" s="24"/>
      <c r="Y121" s="25"/>
      <c r="Z121" s="26"/>
      <c r="AA121" s="26"/>
      <c r="AB121" s="27"/>
      <c r="AC121" s="27"/>
      <c r="AD121" s="45" t="str">
        <f t="shared" si="1"/>
        <v>11315</v>
      </c>
      <c r="AE121" s="44">
        <v>1</v>
      </c>
      <c r="AF121" s="44">
        <v>13</v>
      </c>
      <c r="AG121" s="44">
        <v>15</v>
      </c>
      <c r="AH121" s="45">
        <v>63</v>
      </c>
      <c r="AI121" s="46">
        <v>364</v>
      </c>
    </row>
    <row r="122" spans="17:35">
      <c r="Q122" s="23"/>
      <c r="R122" s="23"/>
      <c r="S122" s="23"/>
      <c r="T122" s="23"/>
      <c r="U122" s="23"/>
      <c r="V122" s="23"/>
      <c r="W122" s="24"/>
      <c r="X122" s="24"/>
      <c r="Y122" s="25"/>
      <c r="Z122" s="26"/>
      <c r="AA122" s="26"/>
      <c r="AB122" s="27"/>
      <c r="AC122" s="27"/>
      <c r="AD122" s="45" t="str">
        <f t="shared" si="1"/>
        <v>11415</v>
      </c>
      <c r="AE122" s="44">
        <v>1</v>
      </c>
      <c r="AF122" s="44">
        <v>14</v>
      </c>
      <c r="AG122" s="44">
        <v>15</v>
      </c>
      <c r="AH122" s="45">
        <v>62</v>
      </c>
      <c r="AI122" s="46">
        <v>367</v>
      </c>
    </row>
    <row r="123" spans="17:35">
      <c r="Q123" s="23"/>
      <c r="R123" s="23"/>
      <c r="S123" s="23"/>
      <c r="T123" s="23"/>
      <c r="U123" s="23"/>
      <c r="V123" s="23"/>
      <c r="W123" s="24"/>
      <c r="X123" s="24"/>
      <c r="Y123" s="25"/>
      <c r="Z123" s="26"/>
      <c r="AA123" s="26"/>
      <c r="AB123" s="27"/>
      <c r="AC123" s="27"/>
      <c r="AD123" s="45" t="str">
        <f t="shared" si="1"/>
        <v>11515</v>
      </c>
      <c r="AE123" s="44">
        <v>1</v>
      </c>
      <c r="AF123" s="44">
        <v>15</v>
      </c>
      <c r="AG123" s="44">
        <v>15</v>
      </c>
      <c r="AH123" s="45">
        <v>61</v>
      </c>
      <c r="AI123" s="46">
        <v>370</v>
      </c>
    </row>
    <row r="124" spans="17:35">
      <c r="Q124" s="23"/>
      <c r="R124" s="23"/>
      <c r="S124" s="23"/>
      <c r="T124" s="23"/>
      <c r="U124" s="23"/>
      <c r="V124" s="23"/>
      <c r="W124" s="24"/>
      <c r="X124" s="24"/>
      <c r="Y124" s="25"/>
      <c r="Z124" s="26"/>
      <c r="AA124" s="26"/>
      <c r="AB124" s="27"/>
      <c r="AC124" s="27"/>
      <c r="AD124" s="45" t="str">
        <f t="shared" si="1"/>
        <v>11615</v>
      </c>
      <c r="AE124" s="44">
        <v>1</v>
      </c>
      <c r="AF124" s="44">
        <v>16</v>
      </c>
      <c r="AG124" s="44">
        <v>15</v>
      </c>
      <c r="AH124" s="45">
        <v>60</v>
      </c>
      <c r="AI124" s="46">
        <v>373</v>
      </c>
    </row>
    <row r="125" spans="17:35">
      <c r="Q125" s="23"/>
      <c r="R125" s="23"/>
      <c r="S125" s="23"/>
      <c r="T125" s="23"/>
      <c r="U125" s="23"/>
      <c r="V125" s="23"/>
      <c r="W125" s="24"/>
      <c r="X125" s="24"/>
      <c r="Y125" s="25"/>
      <c r="Z125" s="26"/>
      <c r="AA125" s="26"/>
      <c r="AB125" s="27"/>
      <c r="AC125" s="27"/>
      <c r="AD125" s="45" t="str">
        <f t="shared" si="1"/>
        <v>11715</v>
      </c>
      <c r="AE125" s="44">
        <v>1</v>
      </c>
      <c r="AF125" s="44">
        <v>17</v>
      </c>
      <c r="AG125" s="44">
        <v>15</v>
      </c>
      <c r="AH125" s="45">
        <v>59</v>
      </c>
      <c r="AI125" s="46">
        <v>376</v>
      </c>
    </row>
    <row r="126" spans="17:35">
      <c r="Q126" s="23"/>
      <c r="R126" s="23"/>
      <c r="S126" s="23"/>
      <c r="T126" s="23"/>
      <c r="U126" s="23"/>
      <c r="V126" s="23"/>
      <c r="W126" s="24"/>
      <c r="X126" s="24"/>
      <c r="Y126" s="25"/>
      <c r="Z126" s="26"/>
      <c r="AA126" s="26"/>
      <c r="AB126" s="27"/>
      <c r="AC126" s="27"/>
      <c r="AD126" s="45" t="str">
        <f t="shared" si="1"/>
        <v>11815</v>
      </c>
      <c r="AE126" s="44">
        <v>1</v>
      </c>
      <c r="AF126" s="44">
        <v>18</v>
      </c>
      <c r="AG126" s="44">
        <v>15</v>
      </c>
      <c r="AH126" s="45">
        <v>58</v>
      </c>
      <c r="AI126" s="46">
        <v>379</v>
      </c>
    </row>
    <row r="127" spans="17:35">
      <c r="Q127" s="23"/>
      <c r="R127" s="23"/>
      <c r="S127" s="23"/>
      <c r="T127" s="23"/>
      <c r="U127" s="23"/>
      <c r="V127" s="23"/>
      <c r="W127" s="24"/>
      <c r="X127" s="24"/>
      <c r="Y127" s="25"/>
      <c r="Z127" s="26"/>
      <c r="AA127" s="26"/>
      <c r="AB127" s="27"/>
      <c r="AC127" s="27"/>
      <c r="AD127" s="45" t="str">
        <f t="shared" si="1"/>
        <v>11915</v>
      </c>
      <c r="AE127" s="44">
        <v>1</v>
      </c>
      <c r="AF127" s="44">
        <v>19</v>
      </c>
      <c r="AG127" s="44">
        <v>15</v>
      </c>
      <c r="AH127" s="45">
        <v>57</v>
      </c>
      <c r="AI127" s="46">
        <v>382</v>
      </c>
    </row>
    <row r="128" spans="17:35">
      <c r="Q128" s="23"/>
      <c r="R128" s="23"/>
      <c r="S128" s="23"/>
      <c r="T128" s="23"/>
      <c r="U128" s="23"/>
      <c r="V128" s="23"/>
      <c r="W128" s="24"/>
      <c r="X128" s="24"/>
      <c r="Y128" s="25"/>
      <c r="Z128" s="26"/>
      <c r="AA128" s="26"/>
      <c r="AB128" s="27"/>
      <c r="AC128" s="27"/>
      <c r="AD128" s="45" t="str">
        <f t="shared" si="1"/>
        <v>12015</v>
      </c>
      <c r="AE128" s="44">
        <v>1</v>
      </c>
      <c r="AF128" s="44">
        <v>20</v>
      </c>
      <c r="AG128" s="44">
        <v>15</v>
      </c>
      <c r="AH128" s="45">
        <v>56</v>
      </c>
      <c r="AI128" s="46">
        <v>385</v>
      </c>
    </row>
    <row r="129" spans="17:35">
      <c r="Q129" s="23"/>
      <c r="R129" s="23"/>
      <c r="S129" s="23"/>
      <c r="T129" s="23"/>
      <c r="U129" s="23"/>
      <c r="V129" s="23"/>
      <c r="W129" s="24"/>
      <c r="X129" s="24"/>
      <c r="Y129" s="25"/>
      <c r="Z129" s="26"/>
      <c r="AA129" s="26"/>
      <c r="AB129" s="27"/>
      <c r="AC129" s="27"/>
      <c r="AD129" s="45" t="str">
        <f t="shared" si="1"/>
        <v>12115</v>
      </c>
      <c r="AE129" s="44">
        <v>1</v>
      </c>
      <c r="AF129" s="44">
        <v>21</v>
      </c>
      <c r="AG129" s="44">
        <v>15</v>
      </c>
      <c r="AH129" s="45">
        <v>55</v>
      </c>
      <c r="AI129" s="46">
        <v>388</v>
      </c>
    </row>
    <row r="130" spans="17:35">
      <c r="Q130" s="23"/>
      <c r="R130" s="23"/>
      <c r="S130" s="23"/>
      <c r="T130" s="23"/>
      <c r="U130" s="23"/>
      <c r="V130" s="23"/>
      <c r="W130" s="24"/>
      <c r="X130" s="24"/>
      <c r="Y130" s="25"/>
      <c r="Z130" s="26"/>
      <c r="AA130" s="26"/>
      <c r="AB130" s="27"/>
      <c r="AC130" s="27"/>
      <c r="AD130" s="45" t="str">
        <f t="shared" si="1"/>
        <v>12215</v>
      </c>
      <c r="AE130" s="44">
        <v>1</v>
      </c>
      <c r="AF130" s="44">
        <v>22</v>
      </c>
      <c r="AG130" s="44">
        <v>15</v>
      </c>
      <c r="AH130" s="45">
        <v>54</v>
      </c>
      <c r="AI130" s="46">
        <v>391</v>
      </c>
    </row>
    <row r="131" spans="17:35">
      <c r="Q131" s="23"/>
      <c r="R131" s="23"/>
      <c r="S131" s="23"/>
      <c r="T131" s="23"/>
      <c r="U131" s="23"/>
      <c r="V131" s="23"/>
      <c r="W131" s="24"/>
      <c r="X131" s="24"/>
      <c r="Y131" s="25"/>
      <c r="Z131" s="26"/>
      <c r="AA131" s="26"/>
      <c r="AB131" s="27"/>
      <c r="AC131" s="27"/>
      <c r="AD131" s="45" t="str">
        <f t="shared" si="1"/>
        <v>12315</v>
      </c>
      <c r="AE131" s="44">
        <v>1</v>
      </c>
      <c r="AF131" s="44">
        <v>23</v>
      </c>
      <c r="AG131" s="44">
        <v>15</v>
      </c>
      <c r="AH131" s="45">
        <v>53</v>
      </c>
      <c r="AI131" s="46">
        <v>394</v>
      </c>
    </row>
    <row r="132" spans="17:35">
      <c r="Q132" s="23"/>
      <c r="R132" s="23"/>
      <c r="S132" s="23"/>
      <c r="T132" s="23"/>
      <c r="U132" s="23"/>
      <c r="V132" s="23"/>
      <c r="W132" s="24"/>
      <c r="X132" s="24"/>
      <c r="Y132" s="25"/>
      <c r="Z132" s="26"/>
      <c r="AA132" s="26"/>
      <c r="AB132" s="27"/>
      <c r="AC132" s="27"/>
      <c r="AD132" s="45" t="str">
        <f t="shared" si="1"/>
        <v>12415</v>
      </c>
      <c r="AE132" s="44">
        <v>1</v>
      </c>
      <c r="AF132" s="44">
        <v>24</v>
      </c>
      <c r="AG132" s="44">
        <v>15</v>
      </c>
      <c r="AH132" s="45">
        <v>52</v>
      </c>
      <c r="AI132" s="46">
        <v>397</v>
      </c>
    </row>
    <row r="133" spans="17:35">
      <c r="Q133" s="23"/>
      <c r="R133" s="23"/>
      <c r="S133" s="23"/>
      <c r="T133" s="23"/>
      <c r="U133" s="23"/>
      <c r="V133" s="23"/>
      <c r="W133" s="24"/>
      <c r="X133" s="24"/>
      <c r="Y133" s="25"/>
      <c r="Z133" s="26"/>
      <c r="AA133" s="26"/>
      <c r="AB133" s="27"/>
      <c r="AC133" s="27"/>
      <c r="AD133" s="45" t="str">
        <f t="shared" si="1"/>
        <v>12515</v>
      </c>
      <c r="AE133" s="44">
        <v>1</v>
      </c>
      <c r="AF133" s="44">
        <v>25</v>
      </c>
      <c r="AG133" s="44">
        <v>15</v>
      </c>
      <c r="AH133" s="45">
        <v>51</v>
      </c>
      <c r="AI133" s="46">
        <v>400</v>
      </c>
    </row>
    <row r="134" spans="17:35">
      <c r="Q134" s="23"/>
      <c r="R134" s="23"/>
      <c r="S134" s="23"/>
      <c r="T134" s="23"/>
      <c r="U134" s="23"/>
      <c r="V134" s="23"/>
      <c r="W134" s="24"/>
      <c r="X134" s="24"/>
      <c r="Y134" s="25"/>
      <c r="Z134" s="26"/>
      <c r="AA134" s="26"/>
      <c r="AB134" s="27"/>
      <c r="AC134" s="27"/>
      <c r="AD134" s="45" t="str">
        <f t="shared" ref="AD134:AD197" si="2">AE134&amp;AF134&amp;AG134</f>
        <v>12615</v>
      </c>
      <c r="AE134" s="44">
        <v>1</v>
      </c>
      <c r="AF134" s="44">
        <v>26</v>
      </c>
      <c r="AG134" s="44">
        <v>15</v>
      </c>
      <c r="AH134" s="45">
        <v>50</v>
      </c>
      <c r="AI134" s="46">
        <v>403</v>
      </c>
    </row>
    <row r="135" spans="17:35">
      <c r="Q135" s="23"/>
      <c r="R135" s="23"/>
      <c r="S135" s="23"/>
      <c r="T135" s="23"/>
      <c r="U135" s="23"/>
      <c r="V135" s="23"/>
      <c r="W135" s="24"/>
      <c r="X135" s="24"/>
      <c r="Y135" s="25"/>
      <c r="Z135" s="26"/>
      <c r="AA135" s="26"/>
      <c r="AB135" s="27"/>
      <c r="AC135" s="27"/>
      <c r="AD135" s="45" t="str">
        <f t="shared" si="2"/>
        <v>12715</v>
      </c>
      <c r="AE135" s="44">
        <v>1</v>
      </c>
      <c r="AF135" s="44">
        <v>27</v>
      </c>
      <c r="AG135" s="44">
        <v>15</v>
      </c>
      <c r="AH135" s="45">
        <v>49</v>
      </c>
      <c r="AI135" s="46">
        <v>406</v>
      </c>
    </row>
    <row r="136" spans="17:35">
      <c r="Q136" s="23"/>
      <c r="R136" s="23"/>
      <c r="S136" s="23"/>
      <c r="T136" s="23"/>
      <c r="U136" s="23"/>
      <c r="V136" s="23"/>
      <c r="W136" s="24"/>
      <c r="X136" s="24"/>
      <c r="Y136" s="25"/>
      <c r="Z136" s="26"/>
      <c r="AA136" s="26"/>
      <c r="AB136" s="27"/>
      <c r="AC136" s="27"/>
      <c r="AD136" s="45" t="str">
        <f t="shared" si="2"/>
        <v>12815</v>
      </c>
      <c r="AE136" s="44">
        <v>1</v>
      </c>
      <c r="AF136" s="44">
        <v>28</v>
      </c>
      <c r="AG136" s="44">
        <v>15</v>
      </c>
      <c r="AH136" s="45">
        <v>48</v>
      </c>
      <c r="AI136" s="46">
        <v>409</v>
      </c>
    </row>
    <row r="137" spans="17:35">
      <c r="Q137" s="23"/>
      <c r="R137" s="23"/>
      <c r="S137" s="23"/>
      <c r="T137" s="23"/>
      <c r="U137" s="23"/>
      <c r="V137" s="23"/>
      <c r="W137" s="24"/>
      <c r="X137" s="24"/>
      <c r="Y137" s="25"/>
      <c r="Z137" s="26"/>
      <c r="AA137" s="26"/>
      <c r="AB137" s="27"/>
      <c r="AC137" s="27"/>
      <c r="AD137" s="45" t="str">
        <f t="shared" si="2"/>
        <v>12915</v>
      </c>
      <c r="AE137" s="44">
        <v>1</v>
      </c>
      <c r="AF137" s="44">
        <v>29</v>
      </c>
      <c r="AG137" s="44">
        <v>15</v>
      </c>
      <c r="AH137" s="45">
        <v>47</v>
      </c>
      <c r="AI137" s="46">
        <v>412</v>
      </c>
    </row>
    <row r="138" spans="17:35">
      <c r="Q138" s="23"/>
      <c r="R138" s="23"/>
      <c r="S138" s="23"/>
      <c r="T138" s="23"/>
      <c r="U138" s="23"/>
      <c r="V138" s="23"/>
      <c r="W138" s="24"/>
      <c r="X138" s="24"/>
      <c r="Y138" s="25"/>
      <c r="Z138" s="26"/>
      <c r="AA138" s="26"/>
      <c r="AB138" s="27"/>
      <c r="AC138" s="27"/>
      <c r="AD138" s="45" t="str">
        <f t="shared" si="2"/>
        <v>13015</v>
      </c>
      <c r="AE138" s="44">
        <v>1</v>
      </c>
      <c r="AF138" s="44">
        <v>30</v>
      </c>
      <c r="AG138" s="44">
        <v>15</v>
      </c>
      <c r="AH138" s="45">
        <v>46</v>
      </c>
      <c r="AI138" s="46">
        <v>415</v>
      </c>
    </row>
    <row r="139" spans="17:35">
      <c r="Q139" s="23"/>
      <c r="R139" s="23"/>
      <c r="S139" s="23"/>
      <c r="T139" s="23"/>
      <c r="U139" s="23"/>
      <c r="V139" s="23"/>
      <c r="W139" s="24"/>
      <c r="X139" s="24"/>
      <c r="Y139" s="25"/>
      <c r="Z139" s="26"/>
      <c r="AA139" s="26"/>
      <c r="AB139" s="27"/>
      <c r="AC139" s="27"/>
      <c r="AD139" s="45" t="str">
        <f t="shared" si="2"/>
        <v>13115</v>
      </c>
      <c r="AE139" s="44">
        <v>1</v>
      </c>
      <c r="AF139" s="44">
        <v>31</v>
      </c>
      <c r="AG139" s="44">
        <v>15</v>
      </c>
      <c r="AH139" s="45">
        <v>45</v>
      </c>
      <c r="AI139" s="46">
        <v>418</v>
      </c>
    </row>
    <row r="140" spans="17:35">
      <c r="Q140" s="23"/>
      <c r="R140" s="23"/>
      <c r="S140" s="23"/>
      <c r="T140" s="23"/>
      <c r="U140" s="23"/>
      <c r="V140" s="23"/>
      <c r="W140" s="24"/>
      <c r="X140" s="24"/>
      <c r="Y140" s="25"/>
      <c r="Z140" s="26"/>
      <c r="AA140" s="26"/>
      <c r="AB140" s="27"/>
      <c r="AC140" s="27"/>
      <c r="AD140" s="45" t="str">
        <f t="shared" si="2"/>
        <v>13215</v>
      </c>
      <c r="AE140" s="44">
        <v>1</v>
      </c>
      <c r="AF140" s="44">
        <v>32</v>
      </c>
      <c r="AG140" s="44">
        <v>15</v>
      </c>
      <c r="AH140" s="45">
        <v>44</v>
      </c>
      <c r="AI140" s="46">
        <v>421</v>
      </c>
    </row>
    <row r="141" spans="17:35">
      <c r="Q141" s="23"/>
      <c r="R141" s="23"/>
      <c r="S141" s="23"/>
      <c r="T141" s="23"/>
      <c r="U141" s="23"/>
      <c r="V141" s="23"/>
      <c r="W141" s="24"/>
      <c r="X141" s="24"/>
      <c r="Y141" s="25"/>
      <c r="Z141" s="26"/>
      <c r="AA141" s="26"/>
      <c r="AB141" s="27"/>
      <c r="AC141" s="27"/>
      <c r="AD141" s="45" t="str">
        <f t="shared" si="2"/>
        <v>13315</v>
      </c>
      <c r="AE141" s="44">
        <v>1</v>
      </c>
      <c r="AF141" s="44">
        <v>33</v>
      </c>
      <c r="AG141" s="44">
        <v>15</v>
      </c>
      <c r="AH141" s="45">
        <v>43</v>
      </c>
      <c r="AI141" s="46">
        <v>424</v>
      </c>
    </row>
    <row r="142" spans="17:35">
      <c r="Q142" s="23"/>
      <c r="R142" s="23"/>
      <c r="S142" s="23"/>
      <c r="T142" s="23"/>
      <c r="U142" s="23"/>
      <c r="V142" s="23"/>
      <c r="W142" s="24"/>
      <c r="X142" s="24"/>
      <c r="Y142" s="25"/>
      <c r="Z142" s="26"/>
      <c r="AA142" s="26"/>
      <c r="AB142" s="27"/>
      <c r="AC142" s="27"/>
      <c r="AD142" s="45" t="str">
        <f t="shared" si="2"/>
        <v>13415</v>
      </c>
      <c r="AE142" s="44">
        <v>1</v>
      </c>
      <c r="AF142" s="44">
        <v>34</v>
      </c>
      <c r="AG142" s="44">
        <v>15</v>
      </c>
      <c r="AH142" s="45">
        <v>42</v>
      </c>
      <c r="AI142" s="46">
        <v>427</v>
      </c>
    </row>
    <row r="143" spans="17:35">
      <c r="Q143" s="23"/>
      <c r="R143" s="23"/>
      <c r="S143" s="23"/>
      <c r="T143" s="23"/>
      <c r="U143" s="23"/>
      <c r="V143" s="23"/>
      <c r="W143" s="24"/>
      <c r="X143" s="24"/>
      <c r="Y143" s="25"/>
      <c r="Z143" s="26"/>
      <c r="AA143" s="26"/>
      <c r="AB143" s="27"/>
      <c r="AC143" s="27"/>
      <c r="AD143" s="45" t="str">
        <f t="shared" si="2"/>
        <v>13515</v>
      </c>
      <c r="AE143" s="44">
        <v>1</v>
      </c>
      <c r="AF143" s="44">
        <v>35</v>
      </c>
      <c r="AG143" s="44">
        <v>15</v>
      </c>
      <c r="AH143" s="45">
        <v>41</v>
      </c>
      <c r="AI143" s="46">
        <v>430</v>
      </c>
    </row>
    <row r="144" spans="17:35">
      <c r="Q144" s="23"/>
      <c r="R144" s="23"/>
      <c r="S144" s="23"/>
      <c r="T144" s="23"/>
      <c r="U144" s="23"/>
      <c r="V144" s="23"/>
      <c r="W144" s="24"/>
      <c r="X144" s="24"/>
      <c r="Y144" s="25"/>
      <c r="Z144" s="26"/>
      <c r="AA144" s="26"/>
      <c r="AB144" s="27"/>
      <c r="AC144" s="27"/>
      <c r="AD144" s="45" t="str">
        <f t="shared" si="2"/>
        <v>13615</v>
      </c>
      <c r="AE144" s="44">
        <v>1</v>
      </c>
      <c r="AF144" s="44">
        <v>36</v>
      </c>
      <c r="AG144" s="44">
        <v>15</v>
      </c>
      <c r="AH144" s="45">
        <v>40</v>
      </c>
      <c r="AI144" s="46">
        <v>432</v>
      </c>
    </row>
    <row r="145" spans="17:35">
      <c r="Q145" s="23"/>
      <c r="R145" s="23"/>
      <c r="S145" s="23"/>
      <c r="T145" s="23"/>
      <c r="U145" s="23"/>
      <c r="V145" s="23"/>
      <c r="W145" s="24"/>
      <c r="X145" s="24"/>
      <c r="Y145" s="25"/>
      <c r="Z145" s="26"/>
      <c r="AA145" s="26"/>
      <c r="AB145" s="27"/>
      <c r="AC145" s="27"/>
      <c r="AD145" s="45" t="str">
        <f t="shared" si="2"/>
        <v>13715</v>
      </c>
      <c r="AE145" s="44">
        <v>1</v>
      </c>
      <c r="AF145" s="44">
        <v>37</v>
      </c>
      <c r="AG145" s="44">
        <v>15</v>
      </c>
      <c r="AH145" s="45">
        <v>39</v>
      </c>
      <c r="AI145" s="46">
        <v>434</v>
      </c>
    </row>
    <row r="146" spans="17:35">
      <c r="Q146" s="23"/>
      <c r="R146" s="23"/>
      <c r="S146" s="23"/>
      <c r="T146" s="23"/>
      <c r="U146" s="23"/>
      <c r="V146" s="23"/>
      <c r="W146" s="24"/>
      <c r="X146" s="24"/>
      <c r="Y146" s="25"/>
      <c r="Z146" s="26"/>
      <c r="AA146" s="26"/>
      <c r="AB146" s="27"/>
      <c r="AC146" s="27"/>
      <c r="AD146" s="45" t="str">
        <f t="shared" si="2"/>
        <v>13815</v>
      </c>
      <c r="AE146" s="44">
        <v>1</v>
      </c>
      <c r="AF146" s="44">
        <v>38</v>
      </c>
      <c r="AG146" s="44">
        <v>15</v>
      </c>
      <c r="AH146" s="45">
        <v>38</v>
      </c>
      <c r="AI146" s="46">
        <v>436</v>
      </c>
    </row>
    <row r="147" spans="17:35">
      <c r="Q147" s="23"/>
      <c r="R147" s="23"/>
      <c r="S147" s="23"/>
      <c r="T147" s="23"/>
      <c r="U147" s="23"/>
      <c r="V147" s="23"/>
      <c r="W147" s="24"/>
      <c r="X147" s="24"/>
      <c r="Y147" s="25"/>
      <c r="Z147" s="26"/>
      <c r="AA147" s="26"/>
      <c r="AB147" s="27"/>
      <c r="AC147" s="27"/>
      <c r="AD147" s="45" t="str">
        <f t="shared" si="2"/>
        <v>13915</v>
      </c>
      <c r="AE147" s="44">
        <v>1</v>
      </c>
      <c r="AF147" s="44">
        <v>39</v>
      </c>
      <c r="AG147" s="44">
        <v>15</v>
      </c>
      <c r="AH147" s="45">
        <v>37</v>
      </c>
      <c r="AI147" s="46">
        <v>438</v>
      </c>
    </row>
    <row r="148" spans="17:35">
      <c r="Q148" s="23"/>
      <c r="R148" s="23"/>
      <c r="S148" s="23"/>
      <c r="T148" s="23"/>
      <c r="U148" s="23"/>
      <c r="V148" s="23"/>
      <c r="W148" s="24"/>
      <c r="X148" s="24"/>
      <c r="Y148" s="25"/>
      <c r="Z148" s="26"/>
      <c r="AA148" s="26"/>
      <c r="AB148" s="27"/>
      <c r="AC148" s="27"/>
      <c r="AD148" s="45" t="str">
        <f t="shared" si="2"/>
        <v>14015</v>
      </c>
      <c r="AE148" s="44">
        <v>1</v>
      </c>
      <c r="AF148" s="44">
        <v>40</v>
      </c>
      <c r="AG148" s="44">
        <v>15</v>
      </c>
      <c r="AH148" s="45">
        <v>36</v>
      </c>
      <c r="AI148" s="46">
        <v>440</v>
      </c>
    </row>
    <row r="149" spans="17:35">
      <c r="Q149" s="23"/>
      <c r="R149" s="23"/>
      <c r="S149" s="23"/>
      <c r="T149" s="23"/>
      <c r="U149" s="23"/>
      <c r="V149" s="23"/>
      <c r="W149" s="24"/>
      <c r="X149" s="24"/>
      <c r="Y149" s="25"/>
      <c r="Z149" s="26"/>
      <c r="AA149" s="26"/>
      <c r="AB149" s="27"/>
      <c r="AC149" s="27"/>
      <c r="AD149" s="45" t="str">
        <f t="shared" si="2"/>
        <v>14115</v>
      </c>
      <c r="AE149" s="44">
        <v>1</v>
      </c>
      <c r="AF149" s="44">
        <v>41</v>
      </c>
      <c r="AG149" s="44">
        <v>15</v>
      </c>
      <c r="AH149" s="45">
        <v>35</v>
      </c>
      <c r="AI149" s="46">
        <v>442</v>
      </c>
    </row>
    <row r="150" spans="17:35">
      <c r="Q150" s="23"/>
      <c r="R150" s="23"/>
      <c r="S150" s="23"/>
      <c r="T150" s="23"/>
      <c r="U150" s="23"/>
      <c r="V150" s="23"/>
      <c r="W150" s="24"/>
      <c r="X150" s="24"/>
      <c r="Y150" s="25"/>
      <c r="Z150" s="26"/>
      <c r="AA150" s="26"/>
      <c r="AB150" s="27"/>
      <c r="AC150" s="27"/>
      <c r="AD150" s="45" t="str">
        <f t="shared" si="2"/>
        <v>14215</v>
      </c>
      <c r="AE150" s="44">
        <v>1</v>
      </c>
      <c r="AF150" s="44">
        <v>42</v>
      </c>
      <c r="AG150" s="44">
        <v>15</v>
      </c>
      <c r="AH150" s="45">
        <v>34</v>
      </c>
      <c r="AI150" s="46">
        <v>444</v>
      </c>
    </row>
    <row r="151" spans="17:35">
      <c r="Q151" s="23"/>
      <c r="R151" s="23"/>
      <c r="S151" s="23"/>
      <c r="T151" s="23"/>
      <c r="U151" s="23"/>
      <c r="V151" s="23"/>
      <c r="W151" s="24"/>
      <c r="X151" s="24"/>
      <c r="Y151" s="25"/>
      <c r="Z151" s="26"/>
      <c r="AA151" s="26"/>
      <c r="AB151" s="27"/>
      <c r="AC151" s="27"/>
      <c r="AD151" s="45" t="str">
        <f t="shared" si="2"/>
        <v>14315</v>
      </c>
      <c r="AE151" s="44">
        <v>1</v>
      </c>
      <c r="AF151" s="44">
        <v>43</v>
      </c>
      <c r="AG151" s="44">
        <v>15</v>
      </c>
      <c r="AH151" s="45">
        <v>33</v>
      </c>
      <c r="AI151" s="46">
        <v>446</v>
      </c>
    </row>
    <row r="152" spans="17:35">
      <c r="Q152" s="23"/>
      <c r="R152" s="23"/>
      <c r="S152" s="23"/>
      <c r="T152" s="23"/>
      <c r="U152" s="23"/>
      <c r="V152" s="23"/>
      <c r="W152" s="24"/>
      <c r="X152" s="24"/>
      <c r="Y152" s="25"/>
      <c r="Z152" s="26"/>
      <c r="AA152" s="26"/>
      <c r="AB152" s="27"/>
      <c r="AC152" s="27"/>
      <c r="AD152" s="45" t="str">
        <f t="shared" si="2"/>
        <v>14415</v>
      </c>
      <c r="AE152" s="44">
        <v>1</v>
      </c>
      <c r="AF152" s="44">
        <v>44</v>
      </c>
      <c r="AG152" s="44">
        <v>15</v>
      </c>
      <c r="AH152" s="45">
        <v>32</v>
      </c>
      <c r="AI152" s="46">
        <v>448</v>
      </c>
    </row>
    <row r="153" spans="17:35">
      <c r="Q153" s="23"/>
      <c r="R153" s="23"/>
      <c r="S153" s="23"/>
      <c r="T153" s="23"/>
      <c r="U153" s="23"/>
      <c r="V153" s="23"/>
      <c r="W153" s="24"/>
      <c r="X153" s="24"/>
      <c r="Y153" s="25"/>
      <c r="Z153" s="26"/>
      <c r="AA153" s="26"/>
      <c r="AB153" s="27"/>
      <c r="AC153" s="27"/>
      <c r="AD153" s="45" t="str">
        <f t="shared" si="2"/>
        <v>14515</v>
      </c>
      <c r="AE153" s="44">
        <v>1</v>
      </c>
      <c r="AF153" s="44">
        <v>45</v>
      </c>
      <c r="AG153" s="44">
        <v>15</v>
      </c>
      <c r="AH153" s="45">
        <v>31</v>
      </c>
      <c r="AI153" s="46">
        <v>448</v>
      </c>
    </row>
    <row r="154" spans="17:35">
      <c r="Q154" s="23"/>
      <c r="R154" s="23"/>
      <c r="S154" s="23"/>
      <c r="T154" s="23"/>
      <c r="U154" s="23"/>
      <c r="V154" s="23"/>
      <c r="W154" s="24"/>
      <c r="X154" s="24"/>
      <c r="Y154" s="25"/>
      <c r="Z154" s="26"/>
      <c r="AA154" s="26"/>
      <c r="AB154" s="27"/>
      <c r="AC154" s="27"/>
      <c r="AD154" s="45" t="str">
        <f t="shared" si="2"/>
        <v>14615</v>
      </c>
      <c r="AE154" s="44">
        <v>1</v>
      </c>
      <c r="AF154" s="44">
        <v>46</v>
      </c>
      <c r="AG154" s="44">
        <v>15</v>
      </c>
      <c r="AH154" s="45">
        <v>30</v>
      </c>
      <c r="AI154" s="46">
        <v>450</v>
      </c>
    </row>
    <row r="155" spans="17:35">
      <c r="Q155" s="23"/>
      <c r="R155" s="23"/>
      <c r="S155" s="23"/>
      <c r="T155" s="23"/>
      <c r="U155" s="23"/>
      <c r="V155" s="23"/>
      <c r="W155" s="24"/>
      <c r="X155" s="24"/>
      <c r="Y155" s="25"/>
      <c r="Z155" s="26"/>
      <c r="AA155" s="26"/>
      <c r="AB155" s="27"/>
      <c r="AC155" s="27"/>
      <c r="AD155" s="45" t="str">
        <f t="shared" si="2"/>
        <v>14715</v>
      </c>
      <c r="AE155" s="44">
        <v>1</v>
      </c>
      <c r="AF155" s="44">
        <v>47</v>
      </c>
      <c r="AG155" s="44">
        <v>15</v>
      </c>
      <c r="AH155" s="45">
        <v>29</v>
      </c>
      <c r="AI155" s="46">
        <v>450</v>
      </c>
    </row>
    <row r="156" spans="17:35">
      <c r="Q156" s="23"/>
      <c r="R156" s="23"/>
      <c r="S156" s="23"/>
      <c r="T156" s="23"/>
      <c r="U156" s="23"/>
      <c r="V156" s="23"/>
      <c r="W156" s="24"/>
      <c r="X156" s="24"/>
      <c r="Y156" s="25"/>
      <c r="Z156" s="26"/>
      <c r="AA156" s="26"/>
      <c r="AB156" s="27"/>
      <c r="AC156" s="27"/>
      <c r="AD156" s="45" t="str">
        <f t="shared" si="2"/>
        <v>14815</v>
      </c>
      <c r="AE156" s="44">
        <v>1</v>
      </c>
      <c r="AF156" s="44">
        <v>48</v>
      </c>
      <c r="AG156" s="44">
        <v>15</v>
      </c>
      <c r="AH156" s="45">
        <v>28</v>
      </c>
      <c r="AI156" s="46">
        <v>450</v>
      </c>
    </row>
    <row r="157" spans="17:35">
      <c r="Q157" s="23"/>
      <c r="R157" s="23"/>
      <c r="S157" s="23"/>
      <c r="T157" s="23"/>
      <c r="U157" s="23"/>
      <c r="V157" s="23"/>
      <c r="W157" s="24"/>
      <c r="X157" s="24"/>
      <c r="Y157" s="25"/>
      <c r="Z157" s="26"/>
      <c r="AA157" s="26"/>
      <c r="AB157" s="27"/>
      <c r="AC157" s="27"/>
      <c r="AD157" s="45" t="str">
        <f t="shared" si="2"/>
        <v>14915</v>
      </c>
      <c r="AE157" s="44">
        <v>1</v>
      </c>
      <c r="AF157" s="44">
        <v>49</v>
      </c>
      <c r="AG157" s="44">
        <v>15</v>
      </c>
      <c r="AH157" s="45">
        <v>27</v>
      </c>
      <c r="AI157" s="46">
        <v>450</v>
      </c>
    </row>
    <row r="158" spans="17:35">
      <c r="Q158" s="23"/>
      <c r="R158" s="23"/>
      <c r="S158" s="23"/>
      <c r="T158" s="23"/>
      <c r="U158" s="23"/>
      <c r="V158" s="23"/>
      <c r="W158" s="24"/>
      <c r="X158" s="24"/>
      <c r="Y158" s="25"/>
      <c r="Z158" s="26"/>
      <c r="AA158" s="26"/>
      <c r="AB158" s="27"/>
      <c r="AC158" s="27"/>
      <c r="AD158" s="45" t="str">
        <f t="shared" si="2"/>
        <v>15015</v>
      </c>
      <c r="AE158" s="44">
        <v>1</v>
      </c>
      <c r="AF158" s="44">
        <v>50</v>
      </c>
      <c r="AG158" s="44">
        <v>15</v>
      </c>
      <c r="AH158" s="45">
        <v>26</v>
      </c>
      <c r="AI158" s="46">
        <v>450</v>
      </c>
    </row>
    <row r="159" spans="17:35">
      <c r="Q159" s="23"/>
      <c r="R159" s="23"/>
      <c r="S159" s="23"/>
      <c r="T159" s="23"/>
      <c r="U159" s="23"/>
      <c r="V159" s="23"/>
      <c r="W159" s="24"/>
      <c r="X159" s="24"/>
      <c r="Y159" s="25"/>
      <c r="Z159" s="26"/>
      <c r="AA159" s="26"/>
      <c r="AB159" s="27"/>
      <c r="AC159" s="27"/>
      <c r="AD159" s="45" t="str">
        <f t="shared" si="2"/>
        <v>15115</v>
      </c>
      <c r="AE159" s="44">
        <v>1</v>
      </c>
      <c r="AF159" s="44">
        <v>51</v>
      </c>
      <c r="AG159" s="44">
        <v>15</v>
      </c>
      <c r="AH159" s="45">
        <v>25</v>
      </c>
      <c r="AI159" s="46">
        <v>445</v>
      </c>
    </row>
    <row r="160" spans="17:35">
      <c r="Q160" s="23"/>
      <c r="R160" s="23"/>
      <c r="S160" s="23"/>
      <c r="T160" s="23"/>
      <c r="U160" s="23"/>
      <c r="V160" s="23"/>
      <c r="W160" s="24"/>
      <c r="X160" s="24"/>
      <c r="Y160" s="25"/>
      <c r="Z160" s="26"/>
      <c r="AA160" s="26"/>
      <c r="AB160" s="27"/>
      <c r="AC160" s="27"/>
      <c r="AD160" s="45" t="str">
        <f t="shared" si="2"/>
        <v>15215</v>
      </c>
      <c r="AE160" s="44">
        <v>1</v>
      </c>
      <c r="AF160" s="44">
        <v>52</v>
      </c>
      <c r="AG160" s="44">
        <v>15</v>
      </c>
      <c r="AH160" s="45">
        <v>24</v>
      </c>
      <c r="AI160" s="46">
        <v>445</v>
      </c>
    </row>
    <row r="161" spans="17:35">
      <c r="Q161" s="23"/>
      <c r="R161" s="23"/>
      <c r="S161" s="23"/>
      <c r="T161" s="23"/>
      <c r="U161" s="23"/>
      <c r="V161" s="23"/>
      <c r="W161" s="24"/>
      <c r="X161" s="24"/>
      <c r="Y161" s="25"/>
      <c r="Z161" s="26"/>
      <c r="AA161" s="26"/>
      <c r="AB161" s="27"/>
      <c r="AC161" s="27"/>
      <c r="AD161" s="45" t="str">
        <f t="shared" si="2"/>
        <v>15315</v>
      </c>
      <c r="AE161" s="44">
        <v>1</v>
      </c>
      <c r="AF161" s="44">
        <v>53</v>
      </c>
      <c r="AG161" s="44">
        <v>15</v>
      </c>
      <c r="AH161" s="45">
        <v>23</v>
      </c>
      <c r="AI161" s="46">
        <v>445</v>
      </c>
    </row>
    <row r="162" spans="17:35">
      <c r="Q162" s="23"/>
      <c r="R162" s="23"/>
      <c r="S162" s="23"/>
      <c r="T162" s="23"/>
      <c r="U162" s="23"/>
      <c r="V162" s="23"/>
      <c r="W162" s="24"/>
      <c r="X162" s="24"/>
      <c r="Y162" s="25"/>
      <c r="Z162" s="26"/>
      <c r="AA162" s="26"/>
      <c r="AB162" s="27"/>
      <c r="AC162" s="27"/>
      <c r="AD162" s="45" t="str">
        <f t="shared" si="2"/>
        <v>15415</v>
      </c>
      <c r="AE162" s="44">
        <v>1</v>
      </c>
      <c r="AF162" s="44">
        <v>54</v>
      </c>
      <c r="AG162" s="44">
        <v>15</v>
      </c>
      <c r="AH162" s="45">
        <v>22</v>
      </c>
      <c r="AI162" s="46">
        <v>445</v>
      </c>
    </row>
    <row r="163" spans="17:35">
      <c r="Q163" s="23"/>
      <c r="R163" s="23"/>
      <c r="S163" s="23"/>
      <c r="T163" s="23"/>
      <c r="U163" s="23"/>
      <c r="V163" s="23"/>
      <c r="W163" s="24"/>
      <c r="X163" s="24"/>
      <c r="Y163" s="25"/>
      <c r="Z163" s="26"/>
      <c r="AA163" s="26"/>
      <c r="AB163" s="27"/>
      <c r="AC163" s="27"/>
      <c r="AD163" s="45" t="str">
        <f t="shared" si="2"/>
        <v>15515</v>
      </c>
      <c r="AE163" s="44">
        <v>1</v>
      </c>
      <c r="AF163" s="44">
        <v>55</v>
      </c>
      <c r="AG163" s="44">
        <v>15</v>
      </c>
      <c r="AH163" s="45">
        <v>21</v>
      </c>
      <c r="AI163" s="46">
        <v>445</v>
      </c>
    </row>
    <row r="164" spans="17:35">
      <c r="Q164" s="23"/>
      <c r="R164" s="23"/>
      <c r="S164" s="23"/>
      <c r="T164" s="23"/>
      <c r="U164" s="23"/>
      <c r="V164" s="23"/>
      <c r="W164" s="24"/>
      <c r="X164" s="24"/>
      <c r="Y164" s="25"/>
      <c r="Z164" s="26"/>
      <c r="AA164" s="26"/>
      <c r="AB164" s="27"/>
      <c r="AC164" s="27"/>
      <c r="AD164" s="45" t="str">
        <f t="shared" si="2"/>
        <v>15615</v>
      </c>
      <c r="AE164" s="44">
        <v>1</v>
      </c>
      <c r="AF164" s="44">
        <v>56</v>
      </c>
      <c r="AG164" s="44">
        <v>15</v>
      </c>
      <c r="AH164" s="45">
        <v>20</v>
      </c>
      <c r="AI164" s="46">
        <v>415</v>
      </c>
    </row>
    <row r="165" spans="17:35">
      <c r="Q165" s="23"/>
      <c r="R165" s="23"/>
      <c r="S165" s="23"/>
      <c r="T165" s="23"/>
      <c r="U165" s="23"/>
      <c r="V165" s="23"/>
      <c r="W165" s="24"/>
      <c r="X165" s="24"/>
      <c r="Y165" s="25"/>
      <c r="Z165" s="26"/>
      <c r="AA165" s="26"/>
      <c r="AB165" s="27"/>
      <c r="AC165" s="27"/>
      <c r="AD165" s="45" t="str">
        <f t="shared" si="2"/>
        <v>15715</v>
      </c>
      <c r="AE165" s="44">
        <v>1</v>
      </c>
      <c r="AF165" s="44">
        <v>57</v>
      </c>
      <c r="AG165" s="44">
        <v>15</v>
      </c>
      <c r="AH165" s="45">
        <v>19</v>
      </c>
      <c r="AI165" s="46">
        <v>415</v>
      </c>
    </row>
    <row r="166" spans="17:35">
      <c r="Q166" s="23"/>
      <c r="R166" s="23"/>
      <c r="S166" s="23"/>
      <c r="T166" s="23"/>
      <c r="U166" s="23"/>
      <c r="V166" s="23"/>
      <c r="W166" s="24"/>
      <c r="X166" s="24"/>
      <c r="Y166" s="25"/>
      <c r="Z166" s="26"/>
      <c r="AA166" s="26"/>
      <c r="AB166" s="27"/>
      <c r="AC166" s="27"/>
      <c r="AD166" s="45" t="str">
        <f t="shared" si="2"/>
        <v>15815</v>
      </c>
      <c r="AE166" s="44">
        <v>1</v>
      </c>
      <c r="AF166" s="44">
        <v>58</v>
      </c>
      <c r="AG166" s="44">
        <v>15</v>
      </c>
      <c r="AH166" s="45">
        <v>18</v>
      </c>
      <c r="AI166" s="46">
        <v>415</v>
      </c>
    </row>
    <row r="167" spans="17:35">
      <c r="Q167" s="23"/>
      <c r="R167" s="23"/>
      <c r="S167" s="23"/>
      <c r="T167" s="23"/>
      <c r="U167" s="23"/>
      <c r="V167" s="23"/>
      <c r="W167" s="24"/>
      <c r="X167" s="24"/>
      <c r="Y167" s="25"/>
      <c r="Z167" s="26"/>
      <c r="AA167" s="26"/>
      <c r="AB167" s="27"/>
      <c r="AC167" s="27"/>
      <c r="AD167" s="45" t="str">
        <f t="shared" si="2"/>
        <v>15915</v>
      </c>
      <c r="AE167" s="44">
        <v>1</v>
      </c>
      <c r="AF167" s="44">
        <v>59</v>
      </c>
      <c r="AG167" s="44">
        <v>15</v>
      </c>
      <c r="AH167" s="45">
        <v>17</v>
      </c>
      <c r="AI167" s="46">
        <v>415</v>
      </c>
    </row>
    <row r="168" spans="17:35">
      <c r="Q168" s="23"/>
      <c r="R168" s="23"/>
      <c r="S168" s="23"/>
      <c r="T168" s="23"/>
      <c r="U168" s="23"/>
      <c r="V168" s="23"/>
      <c r="W168" s="24"/>
      <c r="X168" s="24"/>
      <c r="Y168" s="25"/>
      <c r="Z168" s="26"/>
      <c r="AA168" s="26"/>
      <c r="AB168" s="27"/>
      <c r="AC168" s="27"/>
      <c r="AD168" s="45" t="str">
        <f t="shared" si="2"/>
        <v>16015</v>
      </c>
      <c r="AE168" s="44">
        <v>1</v>
      </c>
      <c r="AF168" s="44">
        <v>60</v>
      </c>
      <c r="AG168" s="44">
        <v>15</v>
      </c>
      <c r="AH168" s="45">
        <v>16</v>
      </c>
      <c r="AI168" s="46">
        <v>415</v>
      </c>
    </row>
    <row r="169" spans="17:35">
      <c r="Q169" s="23"/>
      <c r="R169" s="23"/>
      <c r="S169" s="23"/>
      <c r="T169" s="23"/>
      <c r="U169" s="23"/>
      <c r="V169" s="23"/>
      <c r="W169" s="24"/>
      <c r="X169" s="24"/>
      <c r="Y169" s="25"/>
      <c r="Z169" s="26"/>
      <c r="AA169" s="26"/>
      <c r="AB169" s="27"/>
      <c r="AC169" s="27"/>
      <c r="AD169" s="45" t="str">
        <f t="shared" si="2"/>
        <v>2315</v>
      </c>
      <c r="AE169" s="44">
        <v>2</v>
      </c>
      <c r="AF169" s="44">
        <v>3</v>
      </c>
      <c r="AG169" s="44">
        <v>15</v>
      </c>
      <c r="AH169" s="45">
        <v>73</v>
      </c>
      <c r="AI169" s="46">
        <v>220</v>
      </c>
    </row>
    <row r="170" spans="17:35">
      <c r="Q170" s="23"/>
      <c r="R170" s="23"/>
      <c r="S170" s="23"/>
      <c r="T170" s="23"/>
      <c r="U170" s="23"/>
      <c r="V170" s="23"/>
      <c r="W170" s="24"/>
      <c r="X170" s="24"/>
      <c r="Y170" s="25"/>
      <c r="Z170" s="26"/>
      <c r="AA170" s="26"/>
      <c r="AB170" s="27"/>
      <c r="AC170" s="27"/>
      <c r="AD170" s="45" t="str">
        <f t="shared" si="2"/>
        <v>2415</v>
      </c>
      <c r="AE170" s="44">
        <v>2</v>
      </c>
      <c r="AF170" s="44">
        <v>4</v>
      </c>
      <c r="AG170" s="44">
        <v>15</v>
      </c>
      <c r="AH170" s="45">
        <v>72</v>
      </c>
      <c r="AI170" s="46">
        <v>221</v>
      </c>
    </row>
    <row r="171" spans="17:35">
      <c r="Q171" s="23"/>
      <c r="R171" s="23"/>
      <c r="S171" s="23"/>
      <c r="T171" s="23"/>
      <c r="U171" s="23"/>
      <c r="V171" s="23"/>
      <c r="W171" s="24"/>
      <c r="X171" s="24"/>
      <c r="Y171" s="25"/>
      <c r="Z171" s="26"/>
      <c r="AA171" s="26"/>
      <c r="AB171" s="27"/>
      <c r="AC171" s="27"/>
      <c r="AD171" s="45" t="str">
        <f t="shared" si="2"/>
        <v>2515</v>
      </c>
      <c r="AE171" s="44">
        <v>2</v>
      </c>
      <c r="AF171" s="44">
        <v>5</v>
      </c>
      <c r="AG171" s="44">
        <v>15</v>
      </c>
      <c r="AH171" s="45">
        <v>71</v>
      </c>
      <c r="AI171" s="46">
        <v>221</v>
      </c>
    </row>
    <row r="172" spans="17:35">
      <c r="T172" s="23"/>
      <c r="U172" s="23"/>
      <c r="V172" s="23"/>
      <c r="W172" s="24"/>
      <c r="X172" s="24"/>
      <c r="Y172" s="25"/>
      <c r="Z172" s="26"/>
      <c r="AA172" s="26"/>
      <c r="AB172" s="27"/>
      <c r="AC172" s="27"/>
      <c r="AD172" s="45" t="str">
        <f t="shared" si="2"/>
        <v>2615</v>
      </c>
      <c r="AE172" s="44">
        <v>2</v>
      </c>
      <c r="AF172" s="44">
        <v>6</v>
      </c>
      <c r="AG172" s="44">
        <v>15</v>
      </c>
      <c r="AH172" s="45">
        <v>70</v>
      </c>
      <c r="AI172" s="46">
        <v>222</v>
      </c>
    </row>
    <row r="173" spans="17:35">
      <c r="U173" s="23"/>
      <c r="V173" s="23"/>
      <c r="W173" s="24"/>
      <c r="X173" s="24"/>
      <c r="Y173" s="25"/>
      <c r="Z173" s="26"/>
      <c r="AA173" s="26"/>
      <c r="AB173" s="27"/>
      <c r="AC173" s="27"/>
      <c r="AD173" s="45" t="str">
        <f t="shared" si="2"/>
        <v>2715</v>
      </c>
      <c r="AE173" s="44">
        <v>2</v>
      </c>
      <c r="AF173" s="44">
        <v>7</v>
      </c>
      <c r="AG173" s="44">
        <v>15</v>
      </c>
      <c r="AH173" s="45">
        <v>69</v>
      </c>
      <c r="AI173" s="46">
        <v>223</v>
      </c>
    </row>
    <row r="174" spans="17:35">
      <c r="U174" s="23"/>
      <c r="V174" s="23"/>
      <c r="W174" s="24"/>
      <c r="X174" s="24"/>
      <c r="Y174" s="25"/>
      <c r="Z174" s="26"/>
      <c r="AA174" s="26"/>
      <c r="AB174" s="27"/>
      <c r="AC174" s="27"/>
      <c r="AD174" s="45" t="str">
        <f t="shared" si="2"/>
        <v>2815</v>
      </c>
      <c r="AE174" s="44">
        <v>2</v>
      </c>
      <c r="AF174" s="44">
        <v>8</v>
      </c>
      <c r="AG174" s="44">
        <v>15</v>
      </c>
      <c r="AH174" s="45">
        <v>68</v>
      </c>
      <c r="AI174" s="46">
        <v>224</v>
      </c>
    </row>
    <row r="175" spans="17:35">
      <c r="U175" s="23"/>
      <c r="V175" s="23"/>
      <c r="W175" s="24"/>
      <c r="X175" s="24"/>
      <c r="Y175" s="25"/>
      <c r="Z175" s="26"/>
      <c r="AA175" s="26"/>
      <c r="AB175" s="27"/>
      <c r="AC175" s="27"/>
      <c r="AD175" s="45" t="str">
        <f t="shared" si="2"/>
        <v>2915</v>
      </c>
      <c r="AE175" s="44">
        <v>2</v>
      </c>
      <c r="AF175" s="44">
        <v>9</v>
      </c>
      <c r="AG175" s="44">
        <v>15</v>
      </c>
      <c r="AH175" s="45">
        <v>67</v>
      </c>
      <c r="AI175" s="46">
        <v>225</v>
      </c>
    </row>
    <row r="176" spans="17:35">
      <c r="AD176" s="45" t="str">
        <f t="shared" si="2"/>
        <v>21015</v>
      </c>
      <c r="AE176" s="44">
        <v>2</v>
      </c>
      <c r="AF176" s="44">
        <v>10</v>
      </c>
      <c r="AG176" s="44">
        <v>15</v>
      </c>
      <c r="AH176" s="45">
        <v>66</v>
      </c>
      <c r="AI176" s="46">
        <v>225</v>
      </c>
    </row>
    <row r="177" spans="30:35">
      <c r="AD177" s="45" t="str">
        <f t="shared" si="2"/>
        <v>21115</v>
      </c>
      <c r="AE177" s="44">
        <v>2</v>
      </c>
      <c r="AF177" s="44">
        <v>11</v>
      </c>
      <c r="AG177" s="44">
        <v>15</v>
      </c>
      <c r="AH177" s="45">
        <v>65</v>
      </c>
      <c r="AI177" s="46">
        <v>226</v>
      </c>
    </row>
    <row r="178" spans="30:35">
      <c r="AD178" s="45" t="str">
        <f t="shared" si="2"/>
        <v>21215</v>
      </c>
      <c r="AE178" s="44">
        <v>2</v>
      </c>
      <c r="AF178" s="44">
        <v>12</v>
      </c>
      <c r="AG178" s="44">
        <v>15</v>
      </c>
      <c r="AH178" s="45">
        <v>64</v>
      </c>
      <c r="AI178" s="46">
        <v>227</v>
      </c>
    </row>
    <row r="179" spans="30:35">
      <c r="AD179" s="45" t="str">
        <f t="shared" si="2"/>
        <v>21315</v>
      </c>
      <c r="AE179" s="44">
        <v>2</v>
      </c>
      <c r="AF179" s="44">
        <v>13</v>
      </c>
      <c r="AG179" s="44">
        <v>15</v>
      </c>
      <c r="AH179" s="45">
        <v>63</v>
      </c>
      <c r="AI179" s="46">
        <v>228</v>
      </c>
    </row>
    <row r="180" spans="30:35">
      <c r="AD180" s="45" t="str">
        <f t="shared" si="2"/>
        <v>21415</v>
      </c>
      <c r="AE180" s="44">
        <v>2</v>
      </c>
      <c r="AF180" s="44">
        <v>14</v>
      </c>
      <c r="AG180" s="44">
        <v>15</v>
      </c>
      <c r="AH180" s="45">
        <v>62</v>
      </c>
      <c r="AI180" s="46">
        <v>229</v>
      </c>
    </row>
    <row r="181" spans="30:35">
      <c r="AD181" s="45" t="str">
        <f t="shared" si="2"/>
        <v>21515</v>
      </c>
      <c r="AE181" s="44">
        <v>2</v>
      </c>
      <c r="AF181" s="44">
        <v>15</v>
      </c>
      <c r="AG181" s="44">
        <v>15</v>
      </c>
      <c r="AH181" s="45">
        <v>61</v>
      </c>
      <c r="AI181" s="46">
        <v>230</v>
      </c>
    </row>
    <row r="182" spans="30:35">
      <c r="AD182" s="45" t="str">
        <f t="shared" si="2"/>
        <v>21615</v>
      </c>
      <c r="AE182" s="44">
        <v>2</v>
      </c>
      <c r="AF182" s="44">
        <v>16</v>
      </c>
      <c r="AG182" s="44">
        <v>15</v>
      </c>
      <c r="AH182" s="45">
        <v>60</v>
      </c>
      <c r="AI182" s="46">
        <v>231</v>
      </c>
    </row>
    <row r="183" spans="30:35">
      <c r="AD183" s="45" t="str">
        <f t="shared" si="2"/>
        <v>21715</v>
      </c>
      <c r="AE183" s="44">
        <v>2</v>
      </c>
      <c r="AF183" s="44">
        <v>17</v>
      </c>
      <c r="AG183" s="44">
        <v>15</v>
      </c>
      <c r="AH183" s="45">
        <v>59</v>
      </c>
      <c r="AI183" s="46">
        <v>232</v>
      </c>
    </row>
    <row r="184" spans="30:35">
      <c r="AD184" s="45" t="str">
        <f t="shared" si="2"/>
        <v>21815</v>
      </c>
      <c r="AE184" s="44">
        <v>2</v>
      </c>
      <c r="AF184" s="44">
        <v>18</v>
      </c>
      <c r="AG184" s="44">
        <v>15</v>
      </c>
      <c r="AH184" s="45">
        <v>58</v>
      </c>
      <c r="AI184" s="46">
        <v>233</v>
      </c>
    </row>
    <row r="185" spans="30:35">
      <c r="AD185" s="45" t="str">
        <f t="shared" si="2"/>
        <v>21915</v>
      </c>
      <c r="AE185" s="44">
        <v>2</v>
      </c>
      <c r="AF185" s="44">
        <v>19</v>
      </c>
      <c r="AG185" s="44">
        <v>15</v>
      </c>
      <c r="AH185" s="45">
        <v>57</v>
      </c>
      <c r="AI185" s="46">
        <v>234</v>
      </c>
    </row>
    <row r="186" spans="30:35">
      <c r="AD186" s="45" t="str">
        <f t="shared" si="2"/>
        <v>22015</v>
      </c>
      <c r="AE186" s="44">
        <v>2</v>
      </c>
      <c r="AF186" s="44">
        <v>20</v>
      </c>
      <c r="AG186" s="44">
        <v>15</v>
      </c>
      <c r="AH186" s="45">
        <v>56</v>
      </c>
      <c r="AI186" s="46">
        <v>235</v>
      </c>
    </row>
    <row r="187" spans="30:35">
      <c r="AD187" s="45" t="str">
        <f t="shared" si="2"/>
        <v>22115</v>
      </c>
      <c r="AE187" s="44">
        <v>2</v>
      </c>
      <c r="AF187" s="44">
        <v>21</v>
      </c>
      <c r="AG187" s="44">
        <v>15</v>
      </c>
      <c r="AH187" s="45">
        <v>55</v>
      </c>
      <c r="AI187" s="46">
        <v>236</v>
      </c>
    </row>
    <row r="188" spans="30:35">
      <c r="AD188" s="45" t="str">
        <f t="shared" si="2"/>
        <v>22215</v>
      </c>
      <c r="AE188" s="44">
        <v>2</v>
      </c>
      <c r="AF188" s="44">
        <v>22</v>
      </c>
      <c r="AG188" s="44">
        <v>15</v>
      </c>
      <c r="AH188" s="45">
        <v>54</v>
      </c>
      <c r="AI188" s="46">
        <v>237</v>
      </c>
    </row>
    <row r="189" spans="30:35">
      <c r="AD189" s="45" t="str">
        <f t="shared" si="2"/>
        <v>22315</v>
      </c>
      <c r="AE189" s="44">
        <v>2</v>
      </c>
      <c r="AF189" s="44">
        <v>23</v>
      </c>
      <c r="AG189" s="44">
        <v>15</v>
      </c>
      <c r="AH189" s="45">
        <v>53</v>
      </c>
      <c r="AI189" s="46">
        <v>238</v>
      </c>
    </row>
    <row r="190" spans="30:35">
      <c r="AD190" s="45" t="str">
        <f t="shared" si="2"/>
        <v>22415</v>
      </c>
      <c r="AE190" s="44">
        <v>2</v>
      </c>
      <c r="AF190" s="44">
        <v>24</v>
      </c>
      <c r="AG190" s="44">
        <v>15</v>
      </c>
      <c r="AH190" s="45">
        <v>52</v>
      </c>
      <c r="AI190" s="46">
        <v>239</v>
      </c>
    </row>
    <row r="191" spans="30:35">
      <c r="AD191" s="45" t="str">
        <f t="shared" si="2"/>
        <v>22515</v>
      </c>
      <c r="AE191" s="44">
        <v>2</v>
      </c>
      <c r="AF191" s="44">
        <v>25</v>
      </c>
      <c r="AG191" s="44">
        <v>15</v>
      </c>
      <c r="AH191" s="45">
        <v>51</v>
      </c>
      <c r="AI191" s="46">
        <v>240</v>
      </c>
    </row>
    <row r="192" spans="30:35">
      <c r="AD192" s="45" t="str">
        <f t="shared" si="2"/>
        <v>22615</v>
      </c>
      <c r="AE192" s="44">
        <v>2</v>
      </c>
      <c r="AF192" s="44">
        <v>26</v>
      </c>
      <c r="AG192" s="44">
        <v>15</v>
      </c>
      <c r="AH192" s="45">
        <v>50</v>
      </c>
      <c r="AI192" s="46">
        <v>241</v>
      </c>
    </row>
    <row r="193" spans="30:35">
      <c r="AD193" s="45" t="str">
        <f t="shared" si="2"/>
        <v>22715</v>
      </c>
      <c r="AE193" s="44">
        <v>2</v>
      </c>
      <c r="AF193" s="44">
        <v>27</v>
      </c>
      <c r="AG193" s="44">
        <v>15</v>
      </c>
      <c r="AH193" s="45">
        <v>49</v>
      </c>
      <c r="AI193" s="46">
        <v>242</v>
      </c>
    </row>
    <row r="194" spans="30:35">
      <c r="AD194" s="45" t="str">
        <f t="shared" si="2"/>
        <v>22815</v>
      </c>
      <c r="AE194" s="44">
        <v>2</v>
      </c>
      <c r="AF194" s="44">
        <v>28</v>
      </c>
      <c r="AG194" s="44">
        <v>15</v>
      </c>
      <c r="AH194" s="45">
        <v>48</v>
      </c>
      <c r="AI194" s="46">
        <v>243</v>
      </c>
    </row>
    <row r="195" spans="30:35">
      <c r="AD195" s="45" t="str">
        <f t="shared" si="2"/>
        <v>22915</v>
      </c>
      <c r="AE195" s="44">
        <v>2</v>
      </c>
      <c r="AF195" s="44">
        <v>29</v>
      </c>
      <c r="AG195" s="44">
        <v>15</v>
      </c>
      <c r="AH195" s="45">
        <v>47</v>
      </c>
      <c r="AI195" s="46">
        <v>244</v>
      </c>
    </row>
    <row r="196" spans="30:35">
      <c r="AD196" s="45" t="str">
        <f t="shared" si="2"/>
        <v>23015</v>
      </c>
      <c r="AE196" s="44">
        <v>2</v>
      </c>
      <c r="AF196" s="44">
        <v>30</v>
      </c>
      <c r="AG196" s="44">
        <v>15</v>
      </c>
      <c r="AH196" s="45">
        <v>46</v>
      </c>
      <c r="AI196" s="46">
        <v>245</v>
      </c>
    </row>
    <row r="197" spans="30:35">
      <c r="AD197" s="45" t="str">
        <f t="shared" si="2"/>
        <v>23115</v>
      </c>
      <c r="AE197" s="44">
        <v>2</v>
      </c>
      <c r="AF197" s="44">
        <v>31</v>
      </c>
      <c r="AG197" s="44">
        <v>15</v>
      </c>
      <c r="AH197" s="45">
        <v>45</v>
      </c>
      <c r="AI197" s="46">
        <v>246</v>
      </c>
    </row>
    <row r="198" spans="30:35">
      <c r="AD198" s="45" t="str">
        <f t="shared" ref="AD198:AD226" si="3">AE198&amp;AF198&amp;AG198</f>
        <v>23215</v>
      </c>
      <c r="AE198" s="44">
        <v>2</v>
      </c>
      <c r="AF198" s="44">
        <v>32</v>
      </c>
      <c r="AG198" s="44">
        <v>15</v>
      </c>
      <c r="AH198" s="45">
        <v>44</v>
      </c>
      <c r="AI198" s="46">
        <v>247</v>
      </c>
    </row>
    <row r="199" spans="30:35">
      <c r="AD199" s="45" t="str">
        <f t="shared" si="3"/>
        <v>23315</v>
      </c>
      <c r="AE199" s="44">
        <v>2</v>
      </c>
      <c r="AF199" s="44">
        <v>33</v>
      </c>
      <c r="AG199" s="44">
        <v>15</v>
      </c>
      <c r="AH199" s="45">
        <v>43</v>
      </c>
      <c r="AI199" s="46">
        <v>248</v>
      </c>
    </row>
    <row r="200" spans="30:35">
      <c r="AD200" s="45" t="str">
        <f t="shared" si="3"/>
        <v>23415</v>
      </c>
      <c r="AE200" s="44">
        <v>2</v>
      </c>
      <c r="AF200" s="44">
        <v>34</v>
      </c>
      <c r="AG200" s="44">
        <v>15</v>
      </c>
      <c r="AH200" s="45">
        <v>42</v>
      </c>
      <c r="AI200" s="46">
        <v>249</v>
      </c>
    </row>
    <row r="201" spans="30:35">
      <c r="AD201" s="45" t="str">
        <f t="shared" si="3"/>
        <v>23515</v>
      </c>
      <c r="AE201" s="44">
        <v>2</v>
      </c>
      <c r="AF201" s="44">
        <v>35</v>
      </c>
      <c r="AG201" s="44">
        <v>15</v>
      </c>
      <c r="AH201" s="45">
        <v>41</v>
      </c>
      <c r="AI201" s="46">
        <v>250</v>
      </c>
    </row>
    <row r="202" spans="30:35">
      <c r="AD202" s="45" t="str">
        <f t="shared" si="3"/>
        <v>23615</v>
      </c>
      <c r="AE202" s="44">
        <v>2</v>
      </c>
      <c r="AF202" s="44">
        <v>36</v>
      </c>
      <c r="AG202" s="44">
        <v>15</v>
      </c>
      <c r="AH202" s="45">
        <v>40</v>
      </c>
      <c r="AI202" s="46">
        <v>252</v>
      </c>
    </row>
    <row r="203" spans="30:35">
      <c r="AD203" s="45" t="str">
        <f t="shared" si="3"/>
        <v>23715</v>
      </c>
      <c r="AE203" s="44">
        <v>2</v>
      </c>
      <c r="AF203" s="44">
        <v>37</v>
      </c>
      <c r="AG203" s="44">
        <v>15</v>
      </c>
      <c r="AH203" s="45">
        <v>39</v>
      </c>
      <c r="AI203" s="46">
        <v>254</v>
      </c>
    </row>
    <row r="204" spans="30:35">
      <c r="AD204" s="45" t="str">
        <f t="shared" si="3"/>
        <v>23815</v>
      </c>
      <c r="AE204" s="44">
        <v>2</v>
      </c>
      <c r="AF204" s="44">
        <v>38</v>
      </c>
      <c r="AG204" s="44">
        <v>15</v>
      </c>
      <c r="AH204" s="45">
        <v>38</v>
      </c>
      <c r="AI204" s="46">
        <v>255</v>
      </c>
    </row>
    <row r="205" spans="30:35">
      <c r="AD205" s="45" t="str">
        <f t="shared" si="3"/>
        <v>23915</v>
      </c>
      <c r="AE205" s="44">
        <v>2</v>
      </c>
      <c r="AF205" s="44">
        <v>39</v>
      </c>
      <c r="AG205" s="44">
        <v>15</v>
      </c>
      <c r="AH205" s="45">
        <v>37</v>
      </c>
      <c r="AI205" s="46">
        <v>256</v>
      </c>
    </row>
    <row r="206" spans="30:35">
      <c r="AD206" s="45" t="str">
        <f t="shared" si="3"/>
        <v>24015</v>
      </c>
      <c r="AE206" s="44">
        <v>2</v>
      </c>
      <c r="AF206" s="44">
        <v>40</v>
      </c>
      <c r="AG206" s="44">
        <v>15</v>
      </c>
      <c r="AH206" s="45">
        <v>36</v>
      </c>
      <c r="AI206" s="46">
        <v>257</v>
      </c>
    </row>
    <row r="207" spans="30:35">
      <c r="AD207" s="45" t="str">
        <f t="shared" si="3"/>
        <v>24115</v>
      </c>
      <c r="AE207" s="44">
        <v>2</v>
      </c>
      <c r="AF207" s="44">
        <v>41</v>
      </c>
      <c r="AG207" s="44">
        <v>15</v>
      </c>
      <c r="AH207" s="45">
        <v>35</v>
      </c>
      <c r="AI207" s="46">
        <v>258</v>
      </c>
    </row>
    <row r="208" spans="30:35">
      <c r="AD208" s="45" t="str">
        <f t="shared" si="3"/>
        <v>24215</v>
      </c>
      <c r="AE208" s="44">
        <v>2</v>
      </c>
      <c r="AF208" s="44">
        <v>42</v>
      </c>
      <c r="AG208" s="44">
        <v>15</v>
      </c>
      <c r="AH208" s="45">
        <v>34</v>
      </c>
      <c r="AI208" s="46">
        <v>258</v>
      </c>
    </row>
    <row r="209" spans="30:35">
      <c r="AD209" s="45" t="str">
        <f t="shared" si="3"/>
        <v>24315</v>
      </c>
      <c r="AE209" s="44">
        <v>2</v>
      </c>
      <c r="AF209" s="44">
        <v>43</v>
      </c>
      <c r="AG209" s="44">
        <v>15</v>
      </c>
      <c r="AH209" s="45">
        <v>33</v>
      </c>
      <c r="AI209" s="46">
        <v>258</v>
      </c>
    </row>
    <row r="210" spans="30:35">
      <c r="AD210" s="45" t="str">
        <f t="shared" si="3"/>
        <v>24415</v>
      </c>
      <c r="AE210" s="44">
        <v>2</v>
      </c>
      <c r="AF210" s="44">
        <v>44</v>
      </c>
      <c r="AG210" s="44">
        <v>15</v>
      </c>
      <c r="AH210" s="45">
        <v>32</v>
      </c>
      <c r="AI210" s="46">
        <v>258</v>
      </c>
    </row>
    <row r="211" spans="30:35">
      <c r="AD211" s="45" t="str">
        <f t="shared" si="3"/>
        <v>24515</v>
      </c>
      <c r="AE211" s="44">
        <v>2</v>
      </c>
      <c r="AF211" s="44">
        <v>45</v>
      </c>
      <c r="AG211" s="44">
        <v>15</v>
      </c>
      <c r="AH211" s="45">
        <v>31</v>
      </c>
      <c r="AI211" s="46">
        <v>258</v>
      </c>
    </row>
    <row r="212" spans="30:35">
      <c r="AD212" s="45" t="str">
        <f t="shared" si="3"/>
        <v>24615</v>
      </c>
      <c r="AE212" s="44">
        <v>2</v>
      </c>
      <c r="AF212" s="44">
        <v>46</v>
      </c>
      <c r="AG212" s="44">
        <v>15</v>
      </c>
      <c r="AH212" s="45">
        <v>30</v>
      </c>
      <c r="AI212" s="46">
        <v>259</v>
      </c>
    </row>
    <row r="213" spans="30:35">
      <c r="AD213" s="45" t="str">
        <f t="shared" si="3"/>
        <v>24715</v>
      </c>
      <c r="AE213" s="44">
        <v>2</v>
      </c>
      <c r="AF213" s="44">
        <v>47</v>
      </c>
      <c r="AG213" s="44">
        <v>15</v>
      </c>
      <c r="AH213" s="45">
        <v>29</v>
      </c>
      <c r="AI213" s="46">
        <v>259</v>
      </c>
    </row>
    <row r="214" spans="30:35">
      <c r="AD214" s="45" t="str">
        <f t="shared" si="3"/>
        <v>24815</v>
      </c>
      <c r="AE214" s="44">
        <v>2</v>
      </c>
      <c r="AF214" s="44">
        <v>48</v>
      </c>
      <c r="AG214" s="44">
        <v>15</v>
      </c>
      <c r="AH214" s="45">
        <v>28</v>
      </c>
      <c r="AI214" s="46">
        <v>259</v>
      </c>
    </row>
    <row r="215" spans="30:35">
      <c r="AD215" s="45" t="str">
        <f t="shared" si="3"/>
        <v>24915</v>
      </c>
      <c r="AE215" s="44">
        <v>2</v>
      </c>
      <c r="AF215" s="44">
        <v>49</v>
      </c>
      <c r="AG215" s="44">
        <v>15</v>
      </c>
      <c r="AH215" s="45">
        <v>27</v>
      </c>
      <c r="AI215" s="46">
        <v>259</v>
      </c>
    </row>
    <row r="216" spans="30:35">
      <c r="AD216" s="45" t="str">
        <f t="shared" si="3"/>
        <v>25015</v>
      </c>
      <c r="AE216" s="44">
        <v>2</v>
      </c>
      <c r="AF216" s="44">
        <v>50</v>
      </c>
      <c r="AG216" s="44">
        <v>15</v>
      </c>
      <c r="AH216" s="45">
        <v>26</v>
      </c>
      <c r="AI216" s="46">
        <v>259</v>
      </c>
    </row>
    <row r="217" spans="30:35">
      <c r="AD217" s="45" t="str">
        <f t="shared" si="3"/>
        <v>25115</v>
      </c>
      <c r="AE217" s="44">
        <v>2</v>
      </c>
      <c r="AF217" s="44">
        <v>51</v>
      </c>
      <c r="AG217" s="44">
        <v>15</v>
      </c>
      <c r="AH217" s="45">
        <v>25</v>
      </c>
      <c r="AI217" s="46">
        <v>260</v>
      </c>
    </row>
    <row r="218" spans="30:35">
      <c r="AD218" s="45" t="str">
        <f t="shared" si="3"/>
        <v>25215</v>
      </c>
      <c r="AE218" s="44">
        <v>2</v>
      </c>
      <c r="AF218" s="44">
        <v>52</v>
      </c>
      <c r="AG218" s="44">
        <v>15</v>
      </c>
      <c r="AH218" s="45">
        <v>24</v>
      </c>
      <c r="AI218" s="46">
        <v>260</v>
      </c>
    </row>
    <row r="219" spans="30:35">
      <c r="AD219" s="45" t="str">
        <f t="shared" si="3"/>
        <v>25315</v>
      </c>
      <c r="AE219" s="44">
        <v>2</v>
      </c>
      <c r="AF219" s="44">
        <v>53</v>
      </c>
      <c r="AG219" s="44">
        <v>15</v>
      </c>
      <c r="AH219" s="45">
        <v>23</v>
      </c>
      <c r="AI219" s="46">
        <v>260</v>
      </c>
    </row>
    <row r="220" spans="30:35">
      <c r="AD220" s="45" t="str">
        <f t="shared" si="3"/>
        <v>25415</v>
      </c>
      <c r="AE220" s="44">
        <v>2</v>
      </c>
      <c r="AF220" s="44">
        <v>54</v>
      </c>
      <c r="AG220" s="44">
        <v>15</v>
      </c>
      <c r="AH220" s="45">
        <v>22</v>
      </c>
      <c r="AI220" s="46">
        <v>260</v>
      </c>
    </row>
    <row r="221" spans="30:35">
      <c r="AD221" s="45" t="str">
        <f t="shared" si="3"/>
        <v>25515</v>
      </c>
      <c r="AE221" s="44">
        <v>2</v>
      </c>
      <c r="AF221" s="44">
        <v>55</v>
      </c>
      <c r="AG221" s="44">
        <v>15</v>
      </c>
      <c r="AH221" s="45">
        <v>21</v>
      </c>
      <c r="AI221" s="46">
        <v>260</v>
      </c>
    </row>
    <row r="222" spans="30:35">
      <c r="AD222" s="45" t="str">
        <f t="shared" si="3"/>
        <v>25615</v>
      </c>
      <c r="AE222" s="44">
        <v>2</v>
      </c>
      <c r="AF222" s="44">
        <v>56</v>
      </c>
      <c r="AG222" s="44">
        <v>15</v>
      </c>
      <c r="AH222" s="45">
        <v>20</v>
      </c>
      <c r="AI222" s="46">
        <v>255</v>
      </c>
    </row>
    <row r="223" spans="30:35">
      <c r="AD223" s="45" t="str">
        <f t="shared" si="3"/>
        <v>25715</v>
      </c>
      <c r="AE223" s="44">
        <v>2</v>
      </c>
      <c r="AF223" s="44">
        <v>57</v>
      </c>
      <c r="AG223" s="44">
        <v>15</v>
      </c>
      <c r="AH223" s="45">
        <v>19</v>
      </c>
      <c r="AI223" s="46">
        <v>255</v>
      </c>
    </row>
    <row r="224" spans="30:35">
      <c r="AD224" s="45" t="str">
        <f t="shared" si="3"/>
        <v>25815</v>
      </c>
      <c r="AE224" s="44">
        <v>2</v>
      </c>
      <c r="AF224" s="44">
        <v>58</v>
      </c>
      <c r="AG224" s="44">
        <v>15</v>
      </c>
      <c r="AH224" s="45">
        <v>18</v>
      </c>
      <c r="AI224" s="46">
        <v>255</v>
      </c>
    </row>
    <row r="225" spans="30:35">
      <c r="AD225" s="45" t="str">
        <f t="shared" si="3"/>
        <v>25915</v>
      </c>
      <c r="AE225" s="44">
        <v>2</v>
      </c>
      <c r="AF225" s="44">
        <v>59</v>
      </c>
      <c r="AG225" s="44">
        <v>15</v>
      </c>
      <c r="AH225" s="45">
        <v>17</v>
      </c>
      <c r="AI225" s="46">
        <v>255</v>
      </c>
    </row>
    <row r="226" spans="30:35">
      <c r="AD226" s="45" t="str">
        <f t="shared" si="3"/>
        <v>26015</v>
      </c>
      <c r="AE226" s="44">
        <v>2</v>
      </c>
      <c r="AF226" s="44">
        <v>60</v>
      </c>
      <c r="AG226" s="44">
        <v>15</v>
      </c>
      <c r="AH226" s="45">
        <v>16</v>
      </c>
      <c r="AI226" s="46">
        <v>255</v>
      </c>
    </row>
    <row r="227" spans="30:35">
      <c r="AD227" s="45"/>
      <c r="AE227" s="44"/>
      <c r="AF227" s="44"/>
      <c r="AG227" s="44"/>
      <c r="AH227" s="45"/>
      <c r="AI227" s="46"/>
    </row>
    <row r="228" spans="30:35">
      <c r="AD228" s="45"/>
      <c r="AE228" s="44"/>
      <c r="AF228" s="44"/>
      <c r="AG228" s="44"/>
      <c r="AH228" s="45"/>
      <c r="AI228" s="46"/>
    </row>
  </sheetData>
  <sheetProtection algorithmName="SHA-256" hashValue="tJBaSv1MviQL8hlt5NxPF5LZeGl2p7YMT3XVFeOPC2k=" saltValue="Ai+djUh8Ajm6yX8rUAkbjA==" spinCount="100000" sheet="1" objects="1" scenarios="1"/>
  <mergeCells count="29">
    <mergeCell ref="A7:D7"/>
    <mergeCell ref="E7:G7"/>
    <mergeCell ref="H7:I7"/>
    <mergeCell ref="J2:K2"/>
    <mergeCell ref="B3:E3"/>
    <mergeCell ref="H3:I3"/>
    <mergeCell ref="J3:K3"/>
    <mergeCell ref="A6:D6"/>
    <mergeCell ref="B2:E2"/>
    <mergeCell ref="H2:I2"/>
    <mergeCell ref="B8:D8"/>
    <mergeCell ref="E8:G8"/>
    <mergeCell ref="H8:I8"/>
    <mergeCell ref="B9:D9"/>
    <mergeCell ref="E9:G9"/>
    <mergeCell ref="H9:I9"/>
    <mergeCell ref="H10:I10"/>
    <mergeCell ref="H13:I13"/>
    <mergeCell ref="B14:D14"/>
    <mergeCell ref="E14:G14"/>
    <mergeCell ref="H14:I14"/>
    <mergeCell ref="B13:D13"/>
    <mergeCell ref="E13:G13"/>
    <mergeCell ref="B12:D12"/>
    <mergeCell ref="E12:G12"/>
    <mergeCell ref="H12:I12"/>
    <mergeCell ref="H11:I11"/>
    <mergeCell ref="E10:F11"/>
    <mergeCell ref="B10:D11"/>
  </mergeCells>
  <phoneticPr fontId="16" type="noConversion"/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</vt:i4>
      </vt:variant>
    </vt:vector>
  </HeadingPairs>
  <TitlesOfParts>
    <vt:vector size="5" baseType="lpstr">
      <vt:lpstr>輸入區</vt:lpstr>
      <vt:lpstr>試算頁</vt:lpstr>
      <vt:lpstr>ACT_Core</vt:lpstr>
      <vt:lpstr>ACT_Core!Print_Area</vt:lpstr>
      <vt:lpstr>試算頁!Print_Area</vt:lpstr>
    </vt:vector>
  </TitlesOfParts>
  <Company>Cigna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Fan, Carrie      TWNRC</dc:creator>
  <cp:lastModifiedBy>Hsieh, Jimison</cp:lastModifiedBy>
  <cp:lastPrinted>2023-07-19T04:05:18Z</cp:lastPrinted>
  <dcterms:created xsi:type="dcterms:W3CDTF">2020-09-03T10:16:12Z</dcterms:created>
  <dcterms:modified xsi:type="dcterms:W3CDTF">2023-07-19T04:05:42Z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83ebf3-5ed4-4908-9307-d776de89e801_Enabled">
    <vt:lpwstr>true</vt:lpwstr>
  </property>
  <property fmtid="{D5CDD505-2E9C-101B-9397-08002B2CF9AE}" pid="3" name="MSIP_Label_5983ebf3-5ed4-4908-9307-d776de89e801_SetDate">
    <vt:lpwstr>2022-12-02T04:53:07Z</vt:lpwstr>
  </property>
  <property fmtid="{D5CDD505-2E9C-101B-9397-08002B2CF9AE}" pid="4" name="MSIP_Label_5983ebf3-5ed4-4908-9307-d776de89e801_Method">
    <vt:lpwstr>Privileged</vt:lpwstr>
  </property>
  <property fmtid="{D5CDD505-2E9C-101B-9397-08002B2CF9AE}" pid="5" name="MSIP_Label_5983ebf3-5ed4-4908-9307-d776de89e801_Name">
    <vt:lpwstr>Green Data - APAC</vt:lpwstr>
  </property>
  <property fmtid="{D5CDD505-2E9C-101B-9397-08002B2CF9AE}" pid="6" name="MSIP_Label_5983ebf3-5ed4-4908-9307-d776de89e801_SiteId">
    <vt:lpwstr>fffcdc91-d561-4287-aebc-78d2466eec29</vt:lpwstr>
  </property>
  <property fmtid="{D5CDD505-2E9C-101B-9397-08002B2CF9AE}" pid="7" name="MSIP_Label_5983ebf3-5ed4-4908-9307-d776de89e801_ActionId">
    <vt:lpwstr>7fa58337-0d76-4656-b8f3-52b136739669</vt:lpwstr>
  </property>
  <property fmtid="{D5CDD505-2E9C-101B-9397-08002B2CF9AE}" pid="8" name="MSIP_Label_5983ebf3-5ed4-4908-9307-d776de89e801_ContentBits">
    <vt:lpwstr>0</vt:lpwstr>
  </property>
</Properties>
</file>